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ummer Salary 2025\"/>
    </mc:Choice>
  </mc:AlternateContent>
  <bookViews>
    <workbookView xWindow="-120" yWindow="-120" windowWidth="29040" windowHeight="15720" tabRatio="693"/>
  </bookViews>
  <sheets>
    <sheet name="Instructions" sheetId="5" r:id="rId1"/>
    <sheet name="Summer Teaching" sheetId="1" r:id="rId2"/>
    <sheet name="Other Summer Work" sheetId="3" r:id="rId3"/>
  </sheets>
  <definedNames>
    <definedName name="_xlnm.Print_Area" localSheetId="1">'Summer Teaching'!$A$2:$AD$82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17" i="1" l="1"/>
  <c r="BN17" i="1"/>
  <c r="BM17" i="1"/>
  <c r="BL17" i="1"/>
  <c r="BK17" i="1"/>
  <c r="BJ16" i="1"/>
  <c r="BI16" i="1"/>
  <c r="BH16" i="1"/>
  <c r="BG16" i="1"/>
  <c r="BD16" i="1"/>
  <c r="BN15" i="1"/>
  <c r="BM15" i="1"/>
  <c r="BL15" i="1"/>
  <c r="BK15" i="1"/>
  <c r="BH15" i="1"/>
  <c r="AT16" i="1"/>
  <c r="AS16" i="1"/>
  <c r="AR16" i="1"/>
  <c r="AQ14" i="1"/>
  <c r="BF14" i="1" s="1"/>
  <c r="AP14" i="1"/>
  <c r="AO14" i="1"/>
  <c r="BE14" i="1"/>
  <c r="BD14" i="1"/>
  <c r="BC14" i="1"/>
  <c r="AZ14" i="1"/>
  <c r="AW17" i="1"/>
  <c r="AW15" i="1"/>
  <c r="AV17" i="1"/>
  <c r="AU17" i="1"/>
  <c r="AV15" i="1"/>
  <c r="AU15" i="1"/>
  <c r="BC15" i="1" l="1"/>
  <c r="AF9" i="1"/>
  <c r="AF3" i="1"/>
  <c r="BG17" i="1"/>
  <c r="BH19" i="1"/>
  <c r="BC19" i="1"/>
  <c r="AS19" i="1"/>
  <c r="AR19" i="1"/>
  <c r="BG19" i="1" s="1"/>
  <c r="BI19" i="1" s="1"/>
  <c r="AP19" i="1"/>
  <c r="BD19" i="1" s="1"/>
  <c r="AO19" i="1"/>
  <c r="AT19" i="1" l="1"/>
  <c r="BJ19" i="1" s="1"/>
  <c r="BE19" i="1"/>
  <c r="AQ19" i="1"/>
  <c r="BF19" i="1" l="1"/>
  <c r="C6" i="1"/>
  <c r="F5" i="3" s="1"/>
  <c r="B41" i="3"/>
  <c r="F7" i="3" s="1"/>
  <c r="B32" i="3"/>
  <c r="E7" i="3" s="1"/>
  <c r="B23" i="3"/>
  <c r="D7" i="3" s="1"/>
  <c r="B14" i="3"/>
  <c r="C7" i="3" s="1"/>
  <c r="C4" i="3"/>
  <c r="BO19" i="1" l="1"/>
  <c r="BT19" i="1" s="1"/>
  <c r="BU19" i="1" s="1"/>
  <c r="C7" i="1"/>
  <c r="G5" i="3" s="1"/>
  <c r="BH18" i="1"/>
  <c r="BC18" i="1"/>
  <c r="BC16" i="1"/>
  <c r="AP16" i="1"/>
  <c r="AO16" i="1"/>
  <c r="AS15" i="1"/>
  <c r="AR15" i="1"/>
  <c r="AP15" i="1"/>
  <c r="AO15" i="1"/>
  <c r="AM14" i="1"/>
  <c r="AL14" i="1"/>
  <c r="BR19" i="1" l="1"/>
  <c r="BS19" i="1" s="1"/>
  <c r="BV19" i="1"/>
  <c r="BW19" i="1" s="1"/>
  <c r="BP19" i="1"/>
  <c r="BQ19" i="1" s="1"/>
  <c r="AQ16" i="1"/>
  <c r="BE16" i="1"/>
  <c r="BX19" i="1" l="1"/>
  <c r="BF16" i="1"/>
  <c r="D5" i="3" l="1"/>
  <c r="E5" i="3"/>
  <c r="F4" i="3" l="1"/>
  <c r="CD57" i="1" l="1"/>
  <c r="CC57" i="1"/>
  <c r="AY14" i="1"/>
  <c r="CA57" i="1" l="1"/>
  <c r="CB57" i="1"/>
  <c r="F3" i="3" l="1"/>
  <c r="E4" i="3"/>
  <c r="E3" i="3"/>
  <c r="D4" i="3"/>
  <c r="D3" i="3"/>
  <c r="C3" i="3"/>
  <c r="BA14" i="1"/>
  <c r="AR18" i="1"/>
  <c r="AS18" i="1"/>
  <c r="AS17" i="1"/>
  <c r="AR17" i="1"/>
  <c r="BG15" i="1"/>
  <c r="AP18" i="1"/>
  <c r="BD18" i="1" s="1"/>
  <c r="AO18" i="1"/>
  <c r="BG18" i="1" l="1"/>
  <c r="AT18" i="1"/>
  <c r="AF10" i="1" l="1"/>
  <c r="AF4" i="1" l="1"/>
  <c r="AF5" i="1"/>
  <c r="AF6" i="1"/>
  <c r="CB81" i="1" l="1"/>
  <c r="CA81" i="1"/>
  <c r="CD80" i="1"/>
  <c r="CC80" i="1"/>
  <c r="CC79" i="1"/>
  <c r="CC74" i="1"/>
  <c r="CC76" i="1"/>
  <c r="CD75" i="1"/>
  <c r="CB66" i="1"/>
  <c r="CA66" i="1"/>
  <c r="CC65" i="1"/>
  <c r="CC64" i="1"/>
  <c r="CC63" i="1"/>
  <c r="CD65" i="1"/>
  <c r="CC62" i="1"/>
  <c r="CD64" i="1"/>
  <c r="CD63" i="1"/>
  <c r="CC60" i="1"/>
  <c r="CD62" i="1"/>
  <c r="CC59" i="1"/>
  <c r="CC58" i="1"/>
  <c r="CD60" i="1"/>
  <c r="CD59" i="1"/>
  <c r="CD58" i="1"/>
  <c r="BE18" i="1"/>
  <c r="AQ18" i="1"/>
  <c r="AT17" i="1"/>
  <c r="BO16" i="1"/>
  <c r="BD15" i="1"/>
  <c r="BE15" i="1" s="1"/>
  <c r="AT15" i="1"/>
  <c r="AQ15" i="1"/>
  <c r="AN14" i="1"/>
  <c r="BB14" i="1" s="1"/>
  <c r="BO14" i="1" l="1"/>
  <c r="BP14" i="1" s="1"/>
  <c r="BQ14" i="1" s="1"/>
  <c r="BF15" i="1"/>
  <c r="CA59" i="1"/>
  <c r="CB60" i="1"/>
  <c r="BI18" i="1"/>
  <c r="BJ18" i="1" s="1"/>
  <c r="CA60" i="1"/>
  <c r="CA58" i="1"/>
  <c r="CB59" i="1"/>
  <c r="CA65" i="1"/>
  <c r="CB58" i="1"/>
  <c r="CA63" i="1"/>
  <c r="CB63" i="1"/>
  <c r="CB65" i="1"/>
  <c r="CD74" i="1"/>
  <c r="BI15" i="1"/>
  <c r="BJ15" i="1" s="1"/>
  <c r="CC75" i="1"/>
  <c r="CA75" i="1" s="1"/>
  <c r="CD79" i="1"/>
  <c r="CA79" i="1" s="1"/>
  <c r="BF18" i="1"/>
  <c r="BI17" i="1"/>
  <c r="BJ17" i="1" s="1"/>
  <c r="BO17" i="1" s="1"/>
  <c r="CD77" i="1"/>
  <c r="CB80" i="1"/>
  <c r="CA80" i="1"/>
  <c r="CB64" i="1"/>
  <c r="CA64" i="1"/>
  <c r="CA62" i="1"/>
  <c r="CC77" i="1"/>
  <c r="CB62" i="1"/>
  <c r="CD76" i="1"/>
  <c r="BO15" i="1" l="1"/>
  <c r="BP15" i="1" s="1"/>
  <c r="BO18" i="1"/>
  <c r="BT14" i="1"/>
  <c r="BU14" i="1" s="1"/>
  <c r="BV14" i="1"/>
  <c r="BW14" i="1" s="1"/>
  <c r="BR14" i="1"/>
  <c r="BS14" i="1" s="1"/>
  <c r="BV17" i="1"/>
  <c r="BW17" i="1" s="1"/>
  <c r="CB79" i="1"/>
  <c r="CB75" i="1"/>
  <c r="CA74" i="1"/>
  <c r="CB74" i="1"/>
  <c r="CA77" i="1"/>
  <c r="CB77" i="1"/>
  <c r="CA76" i="1"/>
  <c r="CB76" i="1"/>
  <c r="BX14" i="1" l="1"/>
  <c r="BR17" i="1"/>
  <c r="BS17" i="1" s="1"/>
  <c r="BT17" i="1"/>
  <c r="BU17" i="1" s="1"/>
  <c r="BV18" i="1"/>
  <c r="BW18" i="1" s="1"/>
  <c r="BP17" i="1"/>
  <c r="BR16" i="1" l="1"/>
  <c r="BS16" i="1" s="1"/>
  <c r="BP16" i="1"/>
  <c r="BQ16" i="1" s="1"/>
  <c r="BV16" i="1"/>
  <c r="BW16" i="1" s="1"/>
  <c r="BV15" i="1"/>
  <c r="BW15" i="1" s="1"/>
  <c r="BQ15" i="1"/>
  <c r="BR15" i="1"/>
  <c r="BS15" i="1" s="1"/>
  <c r="BT16" i="1"/>
  <c r="BU16" i="1" s="1"/>
  <c r="BT15" i="1"/>
  <c r="BU15" i="1" s="1"/>
  <c r="BT18" i="1"/>
  <c r="BU18" i="1" s="1"/>
  <c r="BR18" i="1"/>
  <c r="BS18" i="1" s="1"/>
  <c r="BP18" i="1"/>
  <c r="BQ18" i="1" s="1"/>
  <c r="BQ17" i="1"/>
  <c r="BX17" i="1" s="1"/>
  <c r="BW24" i="1" l="1"/>
  <c r="D30" i="1" s="1"/>
  <c r="BQ24" i="1"/>
  <c r="D18" i="1" s="1"/>
  <c r="BS24" i="1"/>
  <c r="D22" i="1" s="1"/>
  <c r="D23" i="1" s="1"/>
  <c r="BU24" i="1"/>
  <c r="BX18" i="1"/>
  <c r="BX16" i="1"/>
  <c r="BX15" i="1"/>
  <c r="D33" i="1" l="1"/>
  <c r="D34" i="1" s="1"/>
  <c r="BX24" i="1"/>
  <c r="F6" i="3"/>
  <c r="F8" i="3" s="1"/>
  <c r="D26" i="1"/>
  <c r="D27" i="1" s="1"/>
  <c r="D6" i="3"/>
  <c r="D8" i="3" s="1"/>
  <c r="E6" i="3" l="1"/>
  <c r="E8" i="3" s="1"/>
  <c r="E9" i="3" s="1"/>
  <c r="C6" i="3"/>
  <c r="C8" i="3" s="1"/>
  <c r="D9" i="3"/>
  <c r="F9" i="3" l="1"/>
  <c r="G6" i="3"/>
  <c r="G8" i="3"/>
  <c r="G7" i="3"/>
  <c r="G9" i="3" l="1"/>
</calcChain>
</file>

<file path=xl/sharedStrings.xml><?xml version="1.0" encoding="utf-8"?>
<sst xmlns="http://schemas.openxmlformats.org/spreadsheetml/2006/main" count="185" uniqueCount="111">
  <si>
    <t>Employee Name:</t>
  </si>
  <si>
    <t>Empl ID:</t>
  </si>
  <si>
    <t>Summer Teaching:</t>
  </si>
  <si>
    <t>Summer Teaching Payout</t>
  </si>
  <si>
    <t>May</t>
  </si>
  <si>
    <t>June</t>
  </si>
  <si>
    <t>July</t>
  </si>
  <si>
    <t>August</t>
  </si>
  <si>
    <t>Session</t>
  </si>
  <si>
    <t xml:space="preserve">End Date </t>
  </si>
  <si>
    <t>Salary</t>
  </si>
  <si>
    <t>may beg</t>
  </si>
  <si>
    <t>may end</t>
  </si>
  <si>
    <t># workdays</t>
  </si>
  <si>
    <t>june beg</t>
  </si>
  <si>
    <t>june end</t>
  </si>
  <si>
    <t>july beg</t>
  </si>
  <si>
    <t>july end</t>
  </si>
  <si>
    <t>aug beg</t>
  </si>
  <si>
    <t>aug end</t>
  </si>
  <si>
    <t xml:space="preserve">appt beg </t>
  </si>
  <si>
    <t>end of month</t>
  </si>
  <si>
    <t>% per month</t>
  </si>
  <si>
    <t>beg date</t>
  </si>
  <si>
    <t>end date</t>
  </si>
  <si>
    <t>% of month</t>
  </si>
  <si>
    <t>% month</t>
  </si>
  <si>
    <t>Total %</t>
  </si>
  <si>
    <t>May %</t>
  </si>
  <si>
    <t>May $</t>
  </si>
  <si>
    <t>June %</t>
  </si>
  <si>
    <t>June $</t>
  </si>
  <si>
    <t>July %</t>
  </si>
  <si>
    <t>July $</t>
  </si>
  <si>
    <t>Aug %</t>
  </si>
  <si>
    <t>Aug $</t>
  </si>
  <si>
    <t>Total $</t>
  </si>
  <si>
    <t>Monthly Limit</t>
  </si>
  <si>
    <t>DO NOT DELETE THIS INFORMATION</t>
  </si>
  <si>
    <t>End</t>
  </si>
  <si>
    <t>Start</t>
  </si>
  <si>
    <t>Speedtype</t>
  </si>
  <si>
    <t>Amount</t>
  </si>
  <si>
    <t>Summer Compensation</t>
  </si>
  <si>
    <t>Department:</t>
  </si>
  <si>
    <t>August days</t>
  </si>
  <si>
    <t>Salary Total</t>
  </si>
  <si>
    <t>Maymester</t>
  </si>
  <si>
    <t>Totals</t>
  </si>
  <si>
    <t xml:space="preserve"> </t>
  </si>
  <si>
    <t>Main Session</t>
  </si>
  <si>
    <t>First Four-Weeks</t>
  </si>
  <si>
    <t>Second Four-Weeks</t>
  </si>
  <si>
    <t>Intensive 2</t>
  </si>
  <si>
    <t>Intensive 1</t>
  </si>
  <si>
    <t>3/9ths Limit (total summer)</t>
  </si>
  <si>
    <t>Do Not Delete or Change this information - spreadsheet will not work if information is changed or deleted</t>
  </si>
  <si>
    <t>Course Number(s) &amp; Section(s)</t>
  </si>
  <si>
    <t>Total June Teaching Salary</t>
  </si>
  <si>
    <t>Total July Teaching Salary</t>
  </si>
  <si>
    <t>Total August Teaching Salary</t>
  </si>
  <si>
    <t>Teaching salary will pay out according to the below chart.</t>
  </si>
  <si>
    <t>Total May Teaching Salary</t>
  </si>
  <si>
    <t>Total May/August Teaching Salary</t>
  </si>
  <si>
    <t>1/9th Limit (per month)</t>
  </si>
  <si>
    <t>Teaching Total</t>
  </si>
  <si>
    <t>Other Summer Work</t>
  </si>
  <si>
    <t>Description of Work</t>
  </si>
  <si>
    <t>Total Summer Comp</t>
  </si>
  <si>
    <t>Within Limit</t>
  </si>
  <si>
    <t>May and Aug</t>
  </si>
  <si>
    <t>May days</t>
  </si>
  <si>
    <t>See August</t>
  </si>
  <si>
    <t>May + Aug limit is 1/9th of AY salary</t>
  </si>
  <si>
    <t>Begin Date</t>
  </si>
  <si>
    <t>Data fed from summer teaching sheet</t>
  </si>
  <si>
    <t>Ok if limit is exceeded by $0.01 or $0.02 due to rounding</t>
  </si>
  <si>
    <t>If not teaching, proceed to the Other Summer Work tab.</t>
  </si>
  <si>
    <t>Instructions for Completing the Summer Compensation Worksheet</t>
  </si>
  <si>
    <r>
      <t xml:space="preserve">On the Summer Teaching and Other Summer Work tabs, </t>
    </r>
    <r>
      <rPr>
        <b/>
        <u/>
        <sz val="12"/>
        <color theme="4" tint="-0.249977111117893"/>
        <rFont val="Arial"/>
        <family val="2"/>
      </rPr>
      <t>only populate blue boxes.</t>
    </r>
  </si>
  <si>
    <t>Going slightly over 1/2 month in either month is okay, but do not request a full month's pay in either month.</t>
  </si>
  <si>
    <t>The one month of pay between May and August should be close to a 1/2 month of pay in each of those months.</t>
  </si>
  <si>
    <t>Certain grant sponsors may limit the amount of summer compensation that can be received.</t>
  </si>
  <si>
    <t>This is extremely important for grant-funded activities.</t>
  </si>
  <si>
    <t>Compensation rates for summer teaching are established by the Dean's Office prior to the start of summer sessions.</t>
  </si>
  <si>
    <t>Faculty are eligible for up to 3/9ths of academic year salary during the summer: one month (1/9th) in June, one month in July and one month between May and August.</t>
  </si>
  <si>
    <t>Benefits will be charged to all speedtypes (including internal grant programs such as CRISP and CLAS ACT) in proportion to the total compensation received during the period.</t>
  </si>
  <si>
    <t>If the pay entered is the only source of compensation in that month, all benefit charges will hit that speedtype.</t>
  </si>
  <si>
    <t xml:space="preserve">All compensation must be paid over the period that effort is actually performed and may not be paid prior to the completion of work. </t>
  </si>
  <si>
    <t>Populate your name, department, employee ID, and academic year salary on the Summer Teaching tab.</t>
  </si>
  <si>
    <t>Step 1:</t>
  </si>
  <si>
    <t>If teaching, populate the teaching salary and course number(s) in the appropriate session.</t>
  </si>
  <si>
    <t xml:space="preserve">Step 2: </t>
  </si>
  <si>
    <t>Populate the rest of your summer work (research, admin, etc.) in the blue boxes on the Other Summer Work tab.  Be sure to stay within the above limits.</t>
  </si>
  <si>
    <r>
      <rPr>
        <b/>
        <sz val="12"/>
        <rFont val="Arial"/>
        <family val="2"/>
      </rPr>
      <t>Step 3:</t>
    </r>
    <r>
      <rPr>
        <sz val="12"/>
        <rFont val="Arial"/>
        <family val="2"/>
      </rPr>
      <t xml:space="preserve"> </t>
    </r>
  </si>
  <si>
    <r>
      <rPr>
        <b/>
        <u/>
        <sz val="10"/>
        <color rgb="FFFF0000"/>
        <rFont val="Arial"/>
        <family val="2"/>
      </rPr>
      <t>If teaching</t>
    </r>
    <r>
      <rPr>
        <b/>
        <sz val="10"/>
        <color rgb="FFFF0000"/>
        <rFont val="Arial"/>
        <family val="2"/>
      </rPr>
      <t>:</t>
    </r>
  </si>
  <si>
    <t>Please proceed to the next tab.</t>
  </si>
  <si>
    <r>
      <rPr>
        <b/>
        <u/>
        <sz val="10"/>
        <color rgb="FFFF0000"/>
        <rFont val="Arial"/>
        <family val="2"/>
      </rPr>
      <t>If not teaching</t>
    </r>
    <r>
      <rPr>
        <b/>
        <sz val="10"/>
        <color rgb="FFFF0000"/>
        <rFont val="Arial"/>
        <family val="2"/>
      </rPr>
      <t>:</t>
    </r>
  </si>
  <si>
    <t>Please enter salary and course number(s) &amp; section(s) in the blue boxes to the right,</t>
  </si>
  <si>
    <t>on the same row as the appropriate session.</t>
  </si>
  <si>
    <t>Please return this completed spreadsheet to CLAS.Payroll@ucdenver.edu by April 18th, 2025.</t>
  </si>
  <si>
    <t>You can find your AY salary from your January 2025 merit letter or on your Pay Advice.</t>
  </si>
  <si>
    <t>Summer 2025</t>
  </si>
  <si>
    <t>Calendar Year 2025</t>
  </si>
  <si>
    <t>1/13/25 Academic Year Salary</t>
  </si>
  <si>
    <t>Step 4:</t>
  </si>
  <si>
    <t>PI name &amp; email</t>
  </si>
  <si>
    <t>(if grant work)</t>
  </si>
  <si>
    <t>If the compensation amount entered on the form is intended to cover BOTH salary and benefits, please clearly note.</t>
  </si>
  <si>
    <r>
      <t>If you are requesting pay from a grant ST f</t>
    </r>
    <r>
      <rPr>
        <u/>
        <sz val="12"/>
        <rFont val="Arial"/>
        <family val="2"/>
      </rPr>
      <t>or which you are not the PI</t>
    </r>
    <r>
      <rPr>
        <sz val="12"/>
        <rFont val="Arial"/>
        <family val="2"/>
      </rPr>
      <t xml:space="preserve">, complete the CLAS Grant ST Approval form and return with this worksheet.  </t>
    </r>
  </si>
  <si>
    <t>*In order for the monthly limits to populate correctly, please ensure you have added your academic year salary on the Summer Teaching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</si>
</sst>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"/>
    <numFmt numFmtId="166" formatCode="0.000000"/>
    <numFmt numFmtId="167" formatCode="_(* #,##0_);_(* \(#,##0\);_(* &quot;-&quot;??_);_(@_)"/>
    <numFmt numFmtId="168" formatCode="mm/dd/yy"/>
    <numFmt numFmtId="169" formatCode="_(* #,##0.000_);_(* \(#,##0.000\);_(* &quot;-&quot;??_);_(@_)"/>
    <numFmt numFmtId="170" formatCode="&quot;$&quot;#,##0.00"/>
    <numFmt numFmtId="171" formatCode="_(&quot;$&quot;* #,##0.00000_);_(&quot;$&quot;* \(#,##0.00000\);_(&quot;$&quot;* &quot;-&quot;??_);_(@_)"/>
    <numFmt numFmtId="172" formatCode="_(* #,##0.0000_);_(* \(#,##0.0000\);_(* &quot;-&quot;??_);_(@_)"/>
    <numFmt numFmtId="173" formatCode="_(* #,##0.0000000_);_(* \(#,##0.0000000\);_(* &quot;-&quot;??_);_(@_)"/>
  </numFmts>
  <fonts count="2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3"/>
      <color rgb="FFFF000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u/>
      <sz val="12"/>
      <color theme="4" tint="-0.249977111117893"/>
      <name val="Arial"/>
      <family val="2"/>
    </font>
    <font>
      <i/>
      <sz val="12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u/>
      <sz val="10"/>
      <color rgb="FFFF0000"/>
      <name val="Arial"/>
      <family val="2"/>
    </font>
    <font>
      <b/>
      <i/>
      <sz val="12"/>
      <name val="Arial"/>
      <family val="2"/>
    </font>
    <font>
      <u/>
      <sz val="12"/>
      <name val="Arial"/>
      <family val="2"/>
    </font>
    <font>
      <b/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/>
    <xf numFmtId="0" fontId="4" fillId="0" borderId="3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6" xfId="0" applyFont="1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2" fillId="0" borderId="0" xfId="0" applyFont="1" applyAlignment="1">
      <alignment horizontal="center"/>
    </xf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0" borderId="6" xfId="0" applyFont="1" applyBorder="1" applyAlignment="1">
      <alignment horizontal="center"/>
    </xf>
    <xf numFmtId="15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5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5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5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14" fontId="2" fillId="4" borderId="0" xfId="0" applyNumberFormat="1" applyFont="1" applyFill="1" applyAlignment="1">
      <alignment horizontal="center"/>
    </xf>
    <xf numFmtId="165" fontId="2" fillId="4" borderId="0" xfId="0" applyNumberFormat="1" applyFont="1" applyFill="1" applyAlignment="1">
      <alignment horizontal="center"/>
    </xf>
    <xf numFmtId="14" fontId="2" fillId="5" borderId="0" xfId="0" applyNumberFormat="1" applyFont="1" applyFill="1" applyAlignment="1">
      <alignment horizontal="center"/>
    </xf>
    <xf numFmtId="0" fontId="0" fillId="3" borderId="0" xfId="0" applyFill="1"/>
    <xf numFmtId="44" fontId="0" fillId="3" borderId="0" xfId="0" applyNumberFormat="1" applyFill="1"/>
    <xf numFmtId="0" fontId="0" fillId="4" borderId="0" xfId="0" applyFill="1"/>
    <xf numFmtId="44" fontId="0" fillId="4" borderId="0" xfId="0" applyNumberFormat="1" applyFill="1"/>
    <xf numFmtId="0" fontId="0" fillId="5" borderId="0" xfId="0" applyFill="1"/>
    <xf numFmtId="0" fontId="0" fillId="6" borderId="0" xfId="0" applyFill="1"/>
    <xf numFmtId="44" fontId="0" fillId="0" borderId="6" xfId="0" applyNumberFormat="1" applyBorder="1"/>
    <xf numFmtId="44" fontId="0" fillId="5" borderId="0" xfId="0" applyNumberFormat="1" applyFill="1"/>
    <xf numFmtId="14" fontId="2" fillId="6" borderId="0" xfId="0" applyNumberFormat="1" applyFont="1" applyFill="1" applyAlignment="1">
      <alignment horizontal="center"/>
    </xf>
    <xf numFmtId="44" fontId="0" fillId="6" borderId="0" xfId="0" applyNumberFormat="1" applyFill="1"/>
    <xf numFmtId="1" fontId="2" fillId="0" borderId="0" xfId="0" applyNumberFormat="1" applyFont="1" applyAlignment="1">
      <alignment horizontal="left" indent="2"/>
    </xf>
    <xf numFmtId="1" fontId="2" fillId="0" borderId="0" xfId="0" applyNumberFormat="1" applyFont="1" applyAlignment="1">
      <alignment horizontal="left"/>
    </xf>
    <xf numFmtId="0" fontId="1" fillId="0" borderId="5" xfId="0" applyFont="1" applyBorder="1"/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15" fontId="2" fillId="0" borderId="0" xfId="0" applyNumberFormat="1" applyFont="1"/>
    <xf numFmtId="14" fontId="2" fillId="0" borderId="0" xfId="0" applyNumberFormat="1" applyFont="1" applyAlignment="1">
      <alignment horizontal="center" wrapText="1"/>
    </xf>
    <xf numFmtId="14" fontId="2" fillId="0" borderId="0" xfId="0" applyNumberFormat="1" applyFont="1"/>
    <xf numFmtId="0" fontId="0" fillId="0" borderId="0" xfId="0" applyAlignment="1">
      <alignment horizontal="center"/>
    </xf>
    <xf numFmtId="0" fontId="0" fillId="0" borderId="9" xfId="0" applyBorder="1"/>
    <xf numFmtId="0" fontId="0" fillId="0" borderId="1" xfId="0" applyBorder="1"/>
    <xf numFmtId="0" fontId="1" fillId="0" borderId="0" xfId="0" applyFont="1" applyAlignment="1">
      <alignment horizontal="right"/>
    </xf>
    <xf numFmtId="164" fontId="2" fillId="0" borderId="0" xfId="0" applyNumberFormat="1" applyFont="1"/>
    <xf numFmtId="14" fontId="0" fillId="0" borderId="0" xfId="0" applyNumberFormat="1"/>
    <xf numFmtId="2" fontId="0" fillId="0" borderId="0" xfId="0" applyNumberFormat="1"/>
    <xf numFmtId="15" fontId="0" fillId="0" borderId="0" xfId="0" applyNumberFormat="1" applyAlignment="1">
      <alignment vertical="center"/>
    </xf>
    <xf numFmtId="43" fontId="0" fillId="0" borderId="0" xfId="0" applyNumberFormat="1"/>
    <xf numFmtId="43" fontId="2" fillId="0" borderId="0" xfId="0" applyNumberFormat="1" applyFont="1" applyAlignment="1">
      <alignment horizontal="center" vertical="center" wrapText="1"/>
    </xf>
    <xf numFmtId="0" fontId="6" fillId="8" borderId="0" xfId="0" applyFont="1" applyFill="1"/>
    <xf numFmtId="43" fontId="2" fillId="8" borderId="0" xfId="0" applyNumberFormat="1" applyFont="1" applyFill="1" applyAlignment="1">
      <alignment horizontal="center" vertical="center" wrapText="1"/>
    </xf>
    <xf numFmtId="0" fontId="0" fillId="8" borderId="0" xfId="0" applyFill="1"/>
    <xf numFmtId="43" fontId="0" fillId="0" borderId="0" xfId="0" applyNumberFormat="1" applyAlignment="1">
      <alignment vertical="center" shrinkToFit="1"/>
    </xf>
    <xf numFmtId="43" fontId="0" fillId="0" borderId="0" xfId="0" applyNumberFormat="1" applyAlignment="1">
      <alignment vertical="center"/>
    </xf>
    <xf numFmtId="43" fontId="0" fillId="8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43" fontId="2" fillId="0" borderId="0" xfId="0" applyNumberFormat="1" applyFont="1"/>
    <xf numFmtId="0" fontId="2" fillId="0" borderId="0" xfId="0" applyFont="1" applyAlignment="1">
      <alignment horizontal="left" indent="1"/>
    </xf>
    <xf numFmtId="14" fontId="7" fillId="0" borderId="0" xfId="0" applyNumberFormat="1" applyFont="1" applyAlignment="1">
      <alignment horizontal="center"/>
    </xf>
    <xf numFmtId="2" fontId="2" fillId="0" borderId="0" xfId="0" applyNumberFormat="1" applyFont="1"/>
    <xf numFmtId="14" fontId="0" fillId="8" borderId="0" xfId="0" applyNumberFormat="1" applyFill="1" applyAlignment="1">
      <alignment horizontal="center"/>
    </xf>
    <xf numFmtId="14" fontId="8" fillId="0" borderId="0" xfId="0" applyNumberFormat="1" applyFont="1" applyAlignment="1">
      <alignment horizontal="center"/>
    </xf>
    <xf numFmtId="44" fontId="0" fillId="0" borderId="0" xfId="0" applyNumberFormat="1"/>
    <xf numFmtId="14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7" fontId="1" fillId="0" borderId="0" xfId="0" applyNumberFormat="1" applyFont="1"/>
    <xf numFmtId="167" fontId="2" fillId="0" borderId="0" xfId="0" applyNumberFormat="1" applyFont="1"/>
    <xf numFmtId="12" fontId="2" fillId="0" borderId="0" xfId="0" applyNumberFormat="1" applyFont="1" applyAlignment="1">
      <alignment horizontal="left"/>
    </xf>
    <xf numFmtId="164" fontId="1" fillId="0" borderId="0" xfId="1" applyNumberFormat="1" applyFont="1" applyFill="1" applyBorder="1" applyAlignment="1" applyProtection="1">
      <alignment horizontal="right"/>
      <protection locked="0"/>
    </xf>
    <xf numFmtId="43" fontId="2" fillId="0" borderId="0" xfId="0" applyNumberFormat="1" applyFont="1" applyAlignment="1">
      <alignment horizontal="right"/>
    </xf>
    <xf numFmtId="164" fontId="0" fillId="0" borderId="0" xfId="1" applyNumberFormat="1" applyFont="1" applyFill="1" applyBorder="1" applyAlignment="1" applyProtection="1">
      <alignment horizontal="right" vertical="center"/>
      <protection locked="0"/>
    </xf>
    <xf numFmtId="164" fontId="2" fillId="0" borderId="0" xfId="1" applyNumberFormat="1" applyFont="1" applyFill="1" applyBorder="1" applyAlignment="1" applyProtection="1">
      <alignment shrinkToFit="1"/>
    </xf>
    <xf numFmtId="164" fontId="2" fillId="0" borderId="0" xfId="1" applyNumberFormat="1" applyFont="1" applyFill="1" applyBorder="1" applyProtection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164" fontId="0" fillId="4" borderId="0" xfId="0" applyNumberFormat="1" applyFill="1"/>
    <xf numFmtId="43" fontId="2" fillId="0" borderId="0" xfId="0" applyNumberFormat="1" applyFont="1" applyAlignment="1">
      <alignment horizontal="center" shrinkToFit="1"/>
    </xf>
    <xf numFmtId="14" fontId="2" fillId="0" borderId="0" xfId="0" applyNumberFormat="1" applyFont="1" applyAlignment="1" applyProtection="1">
      <alignment horizontal="center"/>
      <protection locked="0"/>
    </xf>
    <xf numFmtId="1" fontId="0" fillId="0" borderId="0" xfId="0" applyNumberFormat="1"/>
    <xf numFmtId="0" fontId="2" fillId="0" borderId="0" xfId="0" applyFont="1" applyAlignment="1">
      <alignment horizontal="center" vertical="center" wrapText="1"/>
    </xf>
    <xf numFmtId="15" fontId="0" fillId="0" borderId="0" xfId="0" applyNumberFormat="1" applyAlignment="1">
      <alignment horizontal="left" vertical="center" wrapText="1"/>
    </xf>
    <xf numFmtId="168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5" fontId="0" fillId="0" borderId="0" xfId="0" applyNumberFormat="1" applyAlignment="1">
      <alignment horizontal="left" vertical="center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2" fillId="0" borderId="0" xfId="0" applyNumberFormat="1" applyFont="1" applyAlignment="1">
      <alignment shrinkToFit="1"/>
    </xf>
    <xf numFmtId="1" fontId="2" fillId="0" borderId="0" xfId="0" applyNumberFormat="1" applyFont="1"/>
    <xf numFmtId="43" fontId="0" fillId="0" borderId="0" xfId="0" applyNumberFormat="1" applyAlignment="1">
      <alignment horizontal="center" vertical="center" shrinkToFit="1"/>
    </xf>
    <xf numFmtId="169" fontId="0" fillId="0" borderId="0" xfId="0" applyNumberFormat="1" applyAlignment="1">
      <alignment horizontal="center" vertical="center"/>
    </xf>
    <xf numFmtId="7" fontId="2" fillId="0" borderId="0" xfId="0" applyNumberFormat="1" applyFont="1"/>
    <xf numFmtId="0" fontId="10" fillId="0" borderId="0" xfId="0" applyFont="1" applyAlignment="1">
      <alignment horizontal="center"/>
    </xf>
    <xf numFmtId="164" fontId="1" fillId="0" borderId="0" xfId="1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/>
    </xf>
    <xf numFmtId="0" fontId="3" fillId="0" borderId="0" xfId="0" applyFont="1" applyProtection="1">
      <protection locked="0"/>
    </xf>
    <xf numFmtId="44" fontId="0" fillId="0" borderId="0" xfId="0" applyNumberFormat="1" applyAlignment="1">
      <alignment horizontal="center"/>
    </xf>
    <xf numFmtId="0" fontId="12" fillId="0" borderId="0" xfId="0" applyFont="1"/>
    <xf numFmtId="0" fontId="2" fillId="9" borderId="7" xfId="0" applyFont="1" applyFill="1" applyBorder="1" applyAlignment="1">
      <alignment horizontal="center"/>
    </xf>
    <xf numFmtId="0" fontId="2" fillId="9" borderId="0" xfId="0" applyFont="1" applyFill="1" applyAlignment="1">
      <alignment horizontal="right"/>
    </xf>
    <xf numFmtId="0" fontId="3" fillId="9" borderId="0" xfId="0" applyFont="1" applyFill="1"/>
    <xf numFmtId="0" fontId="2" fillId="0" borderId="18" xfId="0" applyFont="1" applyBorder="1"/>
    <xf numFmtId="0" fontId="11" fillId="0" borderId="0" xfId="0" applyFont="1" applyAlignment="1">
      <alignment vertical="center"/>
    </xf>
    <xf numFmtId="0" fontId="2" fillId="10" borderId="7" xfId="0" applyFont="1" applyFill="1" applyBorder="1"/>
    <xf numFmtId="0" fontId="2" fillId="10" borderId="8" xfId="0" applyFont="1" applyFill="1" applyBorder="1" applyAlignment="1">
      <alignment horizontal="center"/>
    </xf>
    <xf numFmtId="170" fontId="2" fillId="0" borderId="16" xfId="1" applyNumberFormat="1" applyFont="1" applyFill="1" applyBorder="1" applyAlignment="1" applyProtection="1">
      <alignment horizontal="center"/>
    </xf>
    <xf numFmtId="43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2" fillId="0" borderId="2" xfId="0" applyFont="1" applyBorder="1"/>
    <xf numFmtId="44" fontId="0" fillId="0" borderId="1" xfId="0" applyNumberFormat="1" applyBorder="1"/>
    <xf numFmtId="44" fontId="0" fillId="0" borderId="11" xfId="0" applyNumberFormat="1" applyBorder="1"/>
    <xf numFmtId="44" fontId="2" fillId="0" borderId="0" xfId="0" applyNumberFormat="1" applyFont="1" applyAlignment="1">
      <alignment horizontal="center"/>
    </xf>
    <xf numFmtId="171" fontId="0" fillId="0" borderId="0" xfId="0" applyNumberFormat="1"/>
    <xf numFmtId="173" fontId="2" fillId="0" borderId="0" xfId="0" applyNumberFormat="1" applyFont="1"/>
    <xf numFmtId="167" fontId="0" fillId="0" borderId="0" xfId="0" applyNumberFormat="1"/>
    <xf numFmtId="172" fontId="2" fillId="0" borderId="0" xfId="0" applyNumberFormat="1" applyFont="1" applyAlignment="1">
      <alignment horizontal="right"/>
    </xf>
    <xf numFmtId="44" fontId="1" fillId="0" borderId="0" xfId="1" applyFont="1" applyFill="1" applyBorder="1" applyAlignment="1" applyProtection="1">
      <alignment horizontal="right"/>
      <protection locked="0"/>
    </xf>
    <xf numFmtId="44" fontId="2" fillId="0" borderId="0" xfId="0" applyNumberFormat="1" applyFont="1"/>
    <xf numFmtId="44" fontId="0" fillId="0" borderId="0" xfId="1" applyFont="1" applyFill="1" applyBorder="1" applyAlignment="1" applyProtection="1">
      <alignment horizontal="right"/>
      <protection locked="0"/>
    </xf>
    <xf numFmtId="172" fontId="0" fillId="0" borderId="0" xfId="0" applyNumberFormat="1"/>
    <xf numFmtId="2" fontId="1" fillId="0" borderId="0" xfId="0" applyNumberFormat="1" applyFont="1" applyAlignment="1">
      <alignment horizontal="center"/>
    </xf>
    <xf numFmtId="10" fontId="0" fillId="0" borderId="0" xfId="4" applyNumberFormat="1" applyFont="1" applyProtection="1"/>
    <xf numFmtId="44" fontId="0" fillId="0" borderId="0" xfId="0" applyNumberFormat="1" applyAlignment="1">
      <alignment horizontal="right"/>
    </xf>
    <xf numFmtId="43" fontId="2" fillId="0" borderId="0" xfId="0" applyNumberFormat="1" applyFont="1" applyAlignment="1">
      <alignment horizontal="center" vertical="center"/>
    </xf>
    <xf numFmtId="49" fontId="0" fillId="0" borderId="0" xfId="0" applyNumberFormat="1"/>
    <xf numFmtId="44" fontId="1" fillId="0" borderId="0" xfId="0" applyNumberFormat="1" applyFont="1"/>
    <xf numFmtId="0" fontId="2" fillId="9" borderId="2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170" fontId="1" fillId="0" borderId="16" xfId="1" applyNumberFormat="1" applyFont="1" applyFill="1" applyBorder="1" applyAlignment="1" applyProtection="1">
      <alignment horizontal="center"/>
    </xf>
    <xf numFmtId="0" fontId="3" fillId="0" borderId="0" xfId="0" applyFont="1"/>
    <xf numFmtId="1" fontId="0" fillId="2" borderId="1" xfId="0" applyNumberFormat="1" applyFill="1" applyBorder="1" applyAlignment="1" applyProtection="1">
      <alignment horizontal="left"/>
      <protection locked="0"/>
    </xf>
    <xf numFmtId="44" fontId="1" fillId="2" borderId="10" xfId="1" applyFont="1" applyFill="1" applyBorder="1" applyAlignment="1" applyProtection="1">
      <alignment horizontal="left"/>
      <protection locked="0"/>
    </xf>
    <xf numFmtId="44" fontId="2" fillId="0" borderId="0" xfId="1" applyFont="1" applyFill="1" applyBorder="1" applyAlignment="1" applyProtection="1">
      <alignment horizontal="right"/>
    </xf>
    <xf numFmtId="167" fontId="2" fillId="0" borderId="0" xfId="0" applyNumberFormat="1" applyFont="1" applyAlignment="1">
      <alignment vertical="center"/>
    </xf>
    <xf numFmtId="0" fontId="2" fillId="9" borderId="10" xfId="0" applyFont="1" applyFill="1" applyBorder="1"/>
    <xf numFmtId="0" fontId="2" fillId="9" borderId="23" xfId="0" applyFont="1" applyFill="1" applyBorder="1" applyAlignment="1">
      <alignment horizontal="left"/>
    </xf>
    <xf numFmtId="164" fontId="7" fillId="0" borderId="0" xfId="1" applyNumberFormat="1" applyFont="1" applyFill="1" applyBorder="1" applyAlignment="1" applyProtection="1">
      <protection locked="0"/>
    </xf>
    <xf numFmtId="0" fontId="6" fillId="0" borderId="0" xfId="0" applyFont="1"/>
    <xf numFmtId="0" fontId="13" fillId="0" borderId="0" xfId="0" applyFont="1"/>
    <xf numFmtId="0" fontId="15" fillId="0" borderId="0" xfId="0" applyFont="1"/>
    <xf numFmtId="0" fontId="17" fillId="0" borderId="0" xfId="0" applyFont="1"/>
    <xf numFmtId="0" fontId="10" fillId="0" borderId="0" xfId="0" applyFont="1"/>
    <xf numFmtId="0" fontId="2" fillId="9" borderId="21" xfId="0" applyFont="1" applyFill="1" applyBorder="1" applyAlignment="1">
      <alignment horizontal="center"/>
    </xf>
    <xf numFmtId="0" fontId="2" fillId="9" borderId="22" xfId="0" applyFont="1" applyFill="1" applyBorder="1" applyAlignment="1">
      <alignment horizontal="center"/>
    </xf>
    <xf numFmtId="14" fontId="2" fillId="9" borderId="22" xfId="0" applyNumberFormat="1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2" fillId="0" borderId="15" xfId="0" applyFont="1" applyBorder="1"/>
    <xf numFmtId="44" fontId="2" fillId="0" borderId="16" xfId="0" applyNumberFormat="1" applyFont="1" applyBorder="1" applyAlignment="1">
      <alignment horizontal="center"/>
    </xf>
    <xf numFmtId="170" fontId="2" fillId="0" borderId="15" xfId="0" applyNumberFormat="1" applyFont="1" applyBorder="1" applyAlignment="1">
      <alignment horizontal="center"/>
    </xf>
    <xf numFmtId="170" fontId="0" fillId="0" borderId="0" xfId="0" applyNumberFormat="1" applyAlignment="1">
      <alignment horizontal="center"/>
    </xf>
    <xf numFmtId="170" fontId="1" fillId="0" borderId="0" xfId="0" applyNumberFormat="1" applyFont="1" applyAlignment="1">
      <alignment horizontal="center"/>
    </xf>
    <xf numFmtId="44" fontId="2" fillId="0" borderId="16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14" fontId="1" fillId="0" borderId="0" xfId="0" applyNumberFormat="1" applyFont="1" applyAlignment="1">
      <alignment horizontal="right"/>
    </xf>
    <xf numFmtId="0" fontId="2" fillId="0" borderId="16" xfId="0" applyFont="1" applyBorder="1" applyAlignment="1">
      <alignment horizontal="center"/>
    </xf>
    <xf numFmtId="37" fontId="2" fillId="0" borderId="16" xfId="1" applyNumberFormat="1" applyFont="1" applyFill="1" applyBorder="1" applyAlignment="1" applyProtection="1">
      <alignment horizontal="center"/>
    </xf>
    <xf numFmtId="14" fontId="1" fillId="0" borderId="0" xfId="0" applyNumberFormat="1" applyFont="1" applyAlignment="1">
      <alignment horizontal="center"/>
    </xf>
    <xf numFmtId="0" fontId="1" fillId="0" borderId="16" xfId="0" applyFont="1" applyBorder="1"/>
    <xf numFmtId="44" fontId="1" fillId="0" borderId="0" xfId="0" applyNumberFormat="1" applyFont="1" applyAlignment="1">
      <alignment horizontal="center"/>
    </xf>
    <xf numFmtId="0" fontId="2" fillId="9" borderId="23" xfId="0" applyFont="1" applyFill="1" applyBorder="1" applyAlignment="1">
      <alignment horizontal="center"/>
    </xf>
    <xf numFmtId="0" fontId="2" fillId="0" borderId="17" xfId="0" applyFont="1" applyBorder="1"/>
    <xf numFmtId="0" fontId="0" fillId="0" borderId="18" xfId="0" applyBorder="1"/>
    <xf numFmtId="5" fontId="2" fillId="0" borderId="18" xfId="1" applyNumberFormat="1" applyFont="1" applyFill="1" applyBorder="1" applyAlignment="1" applyProtection="1">
      <alignment horizontal="center" shrinkToFit="1"/>
    </xf>
    <xf numFmtId="0" fontId="0" fillId="0" borderId="19" xfId="0" applyBorder="1"/>
    <xf numFmtId="0" fontId="2" fillId="0" borderId="12" xfId="0" applyFont="1" applyBorder="1"/>
    <xf numFmtId="0" fontId="2" fillId="0" borderId="13" xfId="0" applyFont="1" applyBorder="1"/>
    <xf numFmtId="14" fontId="1" fillId="0" borderId="13" xfId="0" applyNumberFormat="1" applyFont="1" applyBorder="1" applyAlignment="1">
      <alignment horizontal="center"/>
    </xf>
    <xf numFmtId="164" fontId="7" fillId="0" borderId="13" xfId="1" applyNumberFormat="1" applyFont="1" applyFill="1" applyBorder="1" applyAlignment="1" applyProtection="1"/>
    <xf numFmtId="0" fontId="0" fillId="0" borderId="14" xfId="0" applyBorder="1"/>
    <xf numFmtId="14" fontId="2" fillId="9" borderId="1" xfId="0" applyNumberFormat="1" applyFont="1" applyFill="1" applyBorder="1" applyAlignment="1">
      <alignment horizontal="center"/>
    </xf>
    <xf numFmtId="164" fontId="2" fillId="9" borderId="1" xfId="1" applyNumberFormat="1" applyFont="1" applyFill="1" applyBorder="1" applyAlignment="1" applyProtection="1">
      <alignment horizontal="center"/>
    </xf>
    <xf numFmtId="0" fontId="2" fillId="9" borderId="1" xfId="0" applyFont="1" applyFill="1" applyBorder="1" applyAlignment="1">
      <alignment horizontal="center"/>
    </xf>
    <xf numFmtId="0" fontId="0" fillId="0" borderId="16" xfId="0" applyBorder="1"/>
    <xf numFmtId="14" fontId="2" fillId="0" borderId="15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4" fontId="1" fillId="0" borderId="0" xfId="1" applyNumberFormat="1" applyFont="1" applyFill="1" applyBorder="1" applyAlignment="1" applyProtection="1">
      <alignment horizontal="center"/>
    </xf>
    <xf numFmtId="44" fontId="14" fillId="0" borderId="0" xfId="0" applyNumberFormat="1" applyFont="1" applyAlignment="1">
      <alignment vertical="center"/>
    </xf>
    <xf numFmtId="44" fontId="2" fillId="0" borderId="0" xfId="1" applyFont="1" applyFill="1" applyBorder="1" applyAlignment="1" applyProtection="1">
      <alignment horizontal="center"/>
    </xf>
    <xf numFmtId="44" fontId="2" fillId="0" borderId="0" xfId="0" applyNumberFormat="1" applyFont="1" applyAlignment="1">
      <alignment horizontal="left"/>
    </xf>
    <xf numFmtId="44" fontId="0" fillId="0" borderId="16" xfId="0" applyNumberFormat="1" applyBorder="1" applyAlignment="1">
      <alignment horizontal="center"/>
    </xf>
    <xf numFmtId="14" fontId="2" fillId="0" borderId="17" xfId="0" applyNumberFormat="1" applyFont="1" applyBorder="1" applyAlignment="1">
      <alignment horizontal="center"/>
    </xf>
    <xf numFmtId="44" fontId="14" fillId="0" borderId="18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70" fontId="2" fillId="9" borderId="20" xfId="0" applyNumberFormat="1" applyFont="1" applyFill="1" applyBorder="1"/>
    <xf numFmtId="44" fontId="2" fillId="2" borderId="0" xfId="1" applyFont="1" applyFill="1" applyBorder="1" applyAlignment="1" applyProtection="1">
      <alignment horizontal="right"/>
      <protection locked="0"/>
    </xf>
    <xf numFmtId="0" fontId="0" fillId="2" borderId="10" xfId="0" applyFill="1" applyBorder="1" applyProtection="1">
      <protection locked="0"/>
    </xf>
    <xf numFmtId="0" fontId="0" fillId="2" borderId="0" xfId="0" applyFill="1" applyProtection="1">
      <protection locked="0"/>
    </xf>
    <xf numFmtId="44" fontId="0" fillId="2" borderId="0" xfId="0" applyNumberFormat="1" applyFill="1" applyProtection="1">
      <protection locked="0"/>
    </xf>
    <xf numFmtId="0" fontId="0" fillId="0" borderId="0" xfId="0" applyProtection="1">
      <protection locked="0"/>
    </xf>
    <xf numFmtId="0" fontId="0" fillId="2" borderId="18" xfId="0" applyFill="1" applyBorder="1" applyProtection="1">
      <protection locked="0"/>
    </xf>
    <xf numFmtId="44" fontId="0" fillId="2" borderId="18" xfId="0" applyNumberFormat="1" applyFill="1" applyBorder="1" applyProtection="1">
      <protection locked="0"/>
    </xf>
    <xf numFmtId="0" fontId="2" fillId="0" borderId="18" xfId="0" applyFont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13" fillId="11" borderId="0" xfId="0" applyFont="1" applyFill="1"/>
    <xf numFmtId="0" fontId="2" fillId="0" borderId="10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164" fontId="18" fillId="0" borderId="0" xfId="1" applyNumberFormat="1" applyFont="1" applyFill="1" applyBorder="1" applyAlignment="1" applyProtection="1">
      <alignment horizontal="left"/>
    </xf>
    <xf numFmtId="0" fontId="18" fillId="0" borderId="0" xfId="0" applyFont="1" applyAlignment="1">
      <alignment horizontal="right"/>
    </xf>
    <xf numFmtId="44" fontId="18" fillId="0" borderId="0" xfId="1" applyFont="1" applyFill="1" applyBorder="1" applyAlignment="1" applyProtection="1">
      <alignment horizontal="left"/>
    </xf>
    <xf numFmtId="0" fontId="19" fillId="0" borderId="0" xfId="0" applyFont="1" applyAlignment="1">
      <alignment horizontal="right"/>
    </xf>
    <xf numFmtId="44" fontId="0" fillId="0" borderId="0" xfId="0" applyNumberFormat="1" applyProtection="1">
      <protection locked="0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2" fillId="0" borderId="0" xfId="0" applyFont="1" applyFill="1"/>
    <xf numFmtId="0" fontId="11" fillId="0" borderId="0" xfId="0" applyFont="1" applyFill="1" applyAlignment="1">
      <alignment horizontal="center"/>
    </xf>
    <xf numFmtId="165" fontId="2" fillId="6" borderId="0" xfId="0" applyNumberFormat="1" applyFont="1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0" fontId="21" fillId="0" borderId="0" xfId="0" applyFont="1" applyFill="1"/>
    <xf numFmtId="0" fontId="13" fillId="0" borderId="0" xfId="0" applyFont="1" applyFill="1"/>
    <xf numFmtId="0" fontId="15" fillId="0" borderId="0" xfId="0" applyFont="1" applyAlignment="1">
      <alignment horizontal="left"/>
    </xf>
    <xf numFmtId="0" fontId="2" fillId="0" borderId="0" xfId="0" applyFont="1" applyFill="1" applyBorder="1"/>
    <xf numFmtId="0" fontId="2" fillId="0" borderId="0" xfId="0" applyFont="1" applyAlignment="1">
      <alignment horizontal="right"/>
    </xf>
    <xf numFmtId="0" fontId="0" fillId="2" borderId="1" xfId="0" applyFill="1" applyBorder="1" applyAlignment="1" applyProtection="1">
      <alignment horizontal="left"/>
      <protection locked="0"/>
    </xf>
    <xf numFmtId="167" fontId="2" fillId="0" borderId="0" xfId="0" applyNumberFormat="1" applyFont="1" applyAlignment="1">
      <alignment vertical="center"/>
    </xf>
    <xf numFmtId="0" fontId="4" fillId="0" borderId="0" xfId="0" applyFont="1" applyFill="1" applyAlignment="1">
      <alignment horizontal="left"/>
    </xf>
    <xf numFmtId="14" fontId="23" fillId="0" borderId="15" xfId="0" applyNumberFormat="1" applyFont="1" applyFill="1" applyBorder="1" applyAlignment="1">
      <alignment horizontal="left"/>
    </xf>
  </cellXfs>
  <cellStyles count="5">
    <cellStyle name="Currency" xfId="1" builtinId="4"/>
    <cellStyle name="Currency 2" xfId="3"/>
    <cellStyle name="Normal" xfId="0" builtinId="0"/>
    <cellStyle name="Normal 2" xfId="2"/>
    <cellStyle name="Percent" xfId="4" builtinId="5"/>
  </cellStyles>
  <dxfs count="2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7C80"/>
      <color rgb="FFFF9999"/>
      <color rgb="FFFF3300"/>
      <color rgb="FFFF5050"/>
      <color rgb="FFF4E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/>
  </sheetViews>
  <sheetFormatPr defaultRowHeight="12.75" x14ac:dyDescent="0.2"/>
  <cols>
    <col min="12" max="12" width="10.85546875" customWidth="1"/>
  </cols>
  <sheetData>
    <row r="1" spans="1:13" ht="18" x14ac:dyDescent="0.25">
      <c r="A1" s="159" t="s">
        <v>78</v>
      </c>
    </row>
    <row r="3" spans="1:13" ht="15" x14ac:dyDescent="0.2">
      <c r="A3" s="160" t="s">
        <v>85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3" ht="15" x14ac:dyDescent="0.2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</row>
    <row r="5" spans="1:13" ht="15" x14ac:dyDescent="0.2">
      <c r="A5" s="160" t="s">
        <v>81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</row>
    <row r="6" spans="1:13" ht="15" x14ac:dyDescent="0.2">
      <c r="A6" s="160" t="s">
        <v>80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</row>
    <row r="7" spans="1:13" ht="15" x14ac:dyDescent="0.2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</row>
    <row r="8" spans="1:13" ht="15" x14ac:dyDescent="0.2">
      <c r="A8" s="160" t="s">
        <v>86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</row>
    <row r="9" spans="1:13" ht="15" x14ac:dyDescent="0.2">
      <c r="A9" s="160" t="s">
        <v>87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</row>
    <row r="10" spans="1:13" ht="15" x14ac:dyDescent="0.2">
      <c r="A10" s="160" t="s">
        <v>108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</row>
    <row r="11" spans="1:13" ht="15" x14ac:dyDescent="0.2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</row>
    <row r="12" spans="1:13" ht="15" x14ac:dyDescent="0.2">
      <c r="A12" s="160" t="s">
        <v>82</v>
      </c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</row>
    <row r="13" spans="1:13" ht="15" x14ac:dyDescent="0.2">
      <c r="A13" s="160"/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</row>
    <row r="14" spans="1:13" ht="15" x14ac:dyDescent="0.2">
      <c r="A14" s="160" t="s">
        <v>84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</row>
    <row r="15" spans="1:13" ht="15" x14ac:dyDescent="0.2">
      <c r="A15" s="160"/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</row>
    <row r="16" spans="1:13" ht="15" x14ac:dyDescent="0.2">
      <c r="A16" s="160" t="s">
        <v>88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</row>
    <row r="17" spans="1:13" ht="15" x14ac:dyDescent="0.2">
      <c r="A17" s="160" t="s">
        <v>83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</row>
    <row r="18" spans="1:13" ht="15" x14ac:dyDescent="0.2">
      <c r="A18" s="160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</row>
    <row r="19" spans="1:13" ht="15.75" x14ac:dyDescent="0.25">
      <c r="A19" s="161" t="s">
        <v>79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</row>
    <row r="20" spans="1:13" ht="15.75" x14ac:dyDescent="0.25">
      <c r="A20" s="161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</row>
    <row r="21" spans="1:13" ht="15.75" x14ac:dyDescent="0.25">
      <c r="A21" s="161" t="s">
        <v>90</v>
      </c>
      <c r="B21" s="218" t="s">
        <v>89</v>
      </c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160"/>
    </row>
    <row r="22" spans="1:13" ht="15" x14ac:dyDescent="0.2">
      <c r="A22" s="162"/>
      <c r="B22" s="162" t="s">
        <v>101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</row>
    <row r="23" spans="1:13" ht="15" x14ac:dyDescent="0.2">
      <c r="A23" s="160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5.75" x14ac:dyDescent="0.25">
      <c r="A24" s="161" t="s">
        <v>92</v>
      </c>
      <c r="B24" s="160" t="s">
        <v>91</v>
      </c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</row>
    <row r="25" spans="1:13" ht="15" x14ac:dyDescent="0.2">
      <c r="A25" s="160"/>
      <c r="B25" s="160" t="s">
        <v>77</v>
      </c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</row>
    <row r="26" spans="1:13" ht="15" x14ac:dyDescent="0.2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</row>
    <row r="27" spans="1:13" ht="15.75" x14ac:dyDescent="0.25">
      <c r="A27" s="160" t="s">
        <v>94</v>
      </c>
      <c r="B27" s="160" t="s">
        <v>93</v>
      </c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</row>
    <row r="28" spans="1:13" ht="15" x14ac:dyDescent="0.2">
      <c r="A28" s="160"/>
      <c r="B28" s="232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</row>
    <row r="29" spans="1:13" ht="15.75" x14ac:dyDescent="0.25">
      <c r="A29" s="234" t="s">
        <v>105</v>
      </c>
      <c r="B29" s="233" t="s">
        <v>109</v>
      </c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</row>
    <row r="30" spans="1:13" ht="15" x14ac:dyDescent="0.2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</row>
    <row r="31" spans="1:13" ht="15.75" x14ac:dyDescent="0.25">
      <c r="A31" s="163" t="s">
        <v>100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D89"/>
  <sheetViews>
    <sheetView topLeftCell="B1" zoomScale="120" zoomScaleNormal="120" workbookViewId="0">
      <selection activeCell="H7" sqref="H7"/>
    </sheetView>
  </sheetViews>
  <sheetFormatPr defaultColWidth="9" defaultRowHeight="12.75" x14ac:dyDescent="0.2"/>
  <cols>
    <col min="1" max="1" width="19.140625" customWidth="1"/>
    <col min="2" max="2" width="24.7109375" customWidth="1"/>
    <col min="3" max="3" width="17.28515625" customWidth="1"/>
    <col min="4" max="4" width="34.28515625" style="54" customWidth="1"/>
    <col min="5" max="5" width="32.85546875" customWidth="1"/>
    <col min="6" max="6" width="15.5703125" customWidth="1"/>
    <col min="7" max="7" width="11.85546875" bestFit="1" customWidth="1"/>
    <col min="8" max="8" width="14.85546875" customWidth="1"/>
    <col min="9" max="9" width="39.5703125" customWidth="1"/>
    <col min="10" max="26" width="10.28515625" customWidth="1"/>
    <col min="27" max="27" width="19.140625" customWidth="1"/>
    <col min="28" max="28" width="14" customWidth="1"/>
    <col min="29" max="29" width="27.140625" hidden="1" customWidth="1"/>
    <col min="30" max="30" width="16.42578125" hidden="1" customWidth="1"/>
    <col min="31" max="31" width="14.5703125" hidden="1" customWidth="1"/>
    <col min="32" max="32" width="13.85546875" hidden="1" customWidth="1"/>
    <col min="33" max="33" width="6" hidden="1" customWidth="1"/>
    <col min="34" max="34" width="11" hidden="1" customWidth="1"/>
    <col min="35" max="35" width="4.42578125" hidden="1" customWidth="1"/>
    <col min="36" max="36" width="19.28515625" hidden="1" customWidth="1"/>
    <col min="37" max="38" width="9.5703125" hidden="1" customWidth="1"/>
    <col min="39" max="39" width="10.28515625" hidden="1" customWidth="1"/>
    <col min="40" max="40" width="11" hidden="1" customWidth="1"/>
    <col min="41" max="43" width="10" hidden="1" customWidth="1"/>
    <col min="44" max="44" width="11.5703125" hidden="1" customWidth="1"/>
    <col min="45" max="46" width="9.28515625" hidden="1" customWidth="1"/>
    <col min="47" max="47" width="11.5703125" hidden="1" customWidth="1"/>
    <col min="48" max="48" width="12.28515625" hidden="1" customWidth="1"/>
    <col min="49" max="49" width="11.5703125" hidden="1" customWidth="1"/>
    <col min="50" max="50" width="19.85546875" hidden="1" customWidth="1"/>
    <col min="51" max="51" width="10" hidden="1" customWidth="1"/>
    <col min="52" max="52" width="11" hidden="1" customWidth="1"/>
    <col min="53" max="53" width="12" hidden="1" customWidth="1"/>
    <col min="54" max="54" width="10" hidden="1" customWidth="1"/>
    <col min="55" max="55" width="12.7109375" hidden="1" customWidth="1"/>
    <col min="56" max="56" width="11" hidden="1" customWidth="1"/>
    <col min="57" max="58" width="12" hidden="1" customWidth="1"/>
    <col min="59" max="59" width="9" hidden="1" customWidth="1"/>
    <col min="60" max="60" width="10.28515625" hidden="1" customWidth="1"/>
    <col min="61" max="61" width="12" hidden="1" customWidth="1"/>
    <col min="62" max="62" width="11.5703125" hidden="1" customWidth="1"/>
    <col min="63" max="63" width="12" hidden="1" customWidth="1"/>
    <col min="64" max="64" width="10.28515625" hidden="1" customWidth="1"/>
    <col min="65" max="65" width="12" hidden="1" customWidth="1"/>
    <col min="66" max="67" width="11.28515625" hidden="1" customWidth="1"/>
    <col min="68" max="68" width="9.28515625" hidden="1" customWidth="1"/>
    <col min="69" max="69" width="10.7109375" hidden="1" customWidth="1"/>
    <col min="70" max="74" width="11.85546875" hidden="1" customWidth="1"/>
    <col min="75" max="75" width="10.5703125" hidden="1" customWidth="1"/>
    <col min="76" max="76" width="11.85546875" hidden="1" customWidth="1"/>
    <col min="77" max="77" width="19.28515625" customWidth="1"/>
    <col min="78" max="78" width="23" customWidth="1"/>
    <col min="79" max="79" width="48.28515625" customWidth="1"/>
    <col min="80" max="80" width="11" customWidth="1"/>
    <col min="81" max="81" width="13" customWidth="1"/>
    <col min="82" max="83" width="14.5703125" customWidth="1"/>
    <col min="84" max="178" width="9" customWidth="1"/>
  </cols>
  <sheetData>
    <row r="2" spans="1:81" s="1" customFormat="1" ht="15" x14ac:dyDescent="0.25">
      <c r="A2" s="120" t="s">
        <v>0</v>
      </c>
      <c r="B2" s="237"/>
      <c r="C2" s="237"/>
      <c r="D2" s="120" t="s">
        <v>44</v>
      </c>
      <c r="E2" s="216"/>
      <c r="F2" s="120" t="s">
        <v>1</v>
      </c>
      <c r="G2" s="152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AB2" s="3"/>
      <c r="AC2" s="1" t="s">
        <v>103</v>
      </c>
    </row>
    <row r="3" spans="1:81" s="1" customFormat="1" ht="15" x14ac:dyDescent="0.25"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AB3" s="3"/>
      <c r="AC3" t="s">
        <v>4</v>
      </c>
      <c r="AD3" s="59">
        <v>45778</v>
      </c>
      <c r="AE3" s="59">
        <v>45808</v>
      </c>
      <c r="AF3" s="16">
        <f>NETWORKDAYS(AD3,AE3,0)</f>
        <v>22</v>
      </c>
    </row>
    <row r="4" spans="1:81" s="1" customFormat="1" ht="14.25" x14ac:dyDescent="0.2">
      <c r="E4" s="123"/>
      <c r="G4"/>
      <c r="H4"/>
      <c r="I4"/>
      <c r="AC4" s="89" t="s">
        <v>5</v>
      </c>
      <c r="AD4" s="90">
        <v>45809</v>
      </c>
      <c r="AE4" s="90">
        <v>45838</v>
      </c>
      <c r="AF4" s="16">
        <f>NETWORKDAYS(AD4,AE4,0)</f>
        <v>21</v>
      </c>
      <c r="AG4" s="3"/>
    </row>
    <row r="5" spans="1:81" s="1" customFormat="1" ht="13.5" customHeight="1" x14ac:dyDescent="0.2">
      <c r="A5" s="236" t="s">
        <v>104</v>
      </c>
      <c r="B5" s="236"/>
      <c r="C5" s="208">
        <v>0</v>
      </c>
      <c r="E5" s="156" t="s">
        <v>2</v>
      </c>
      <c r="F5" s="4"/>
      <c r="G5" s="5"/>
      <c r="H5" s="5"/>
      <c r="I5"/>
      <c r="AC5" s="89" t="s">
        <v>6</v>
      </c>
      <c r="AD5" s="90">
        <v>45839</v>
      </c>
      <c r="AE5" s="90">
        <v>45869</v>
      </c>
      <c r="AF5" s="16">
        <f>NETWORKDAYS(AD5,AE5,0)</f>
        <v>23</v>
      </c>
      <c r="AG5" s="3"/>
    </row>
    <row r="6" spans="1:81" s="1" customFormat="1" ht="13.5" customHeight="1" x14ac:dyDescent="0.2">
      <c r="A6" s="236" t="s">
        <v>64</v>
      </c>
      <c r="B6" s="236"/>
      <c r="C6" s="154">
        <f>ROUND(C5/9, 2)</f>
        <v>0</v>
      </c>
      <c r="E6" s="119" t="s">
        <v>8</v>
      </c>
      <c r="F6" s="149" t="s">
        <v>74</v>
      </c>
      <c r="G6" s="119" t="s">
        <v>9</v>
      </c>
      <c r="H6" s="148" t="s">
        <v>10</v>
      </c>
      <c r="I6" s="149" t="s">
        <v>57</v>
      </c>
      <c r="AC6" s="89" t="s">
        <v>7</v>
      </c>
      <c r="AD6" s="90">
        <v>45870</v>
      </c>
      <c r="AE6" s="90">
        <v>45900</v>
      </c>
      <c r="AF6" s="16">
        <f>NETWORKDAYS(AD6,AE6,0)</f>
        <v>21</v>
      </c>
      <c r="AG6" s="3"/>
    </row>
    <row r="7" spans="1:81" s="1" customFormat="1" ht="13.5" customHeight="1" x14ac:dyDescent="0.2">
      <c r="A7" s="236" t="s">
        <v>55</v>
      </c>
      <c r="B7" s="236"/>
      <c r="C7" s="154">
        <f>ROUND(C6*3, 2)</f>
        <v>0</v>
      </c>
      <c r="E7" s="219" t="s">
        <v>47</v>
      </c>
      <c r="F7" s="220">
        <v>45796</v>
      </c>
      <c r="G7" s="220">
        <v>45813</v>
      </c>
      <c r="H7" s="153">
        <v>0</v>
      </c>
      <c r="I7" s="209"/>
      <c r="AC7" s="5"/>
      <c r="AD7"/>
      <c r="AE7"/>
      <c r="AF7"/>
      <c r="AG7" s="3"/>
    </row>
    <row r="8" spans="1:81" s="1" customFormat="1" ht="13.5" customHeight="1" x14ac:dyDescent="0.2">
      <c r="C8" s="217"/>
      <c r="E8" s="219" t="s">
        <v>50</v>
      </c>
      <c r="F8" s="220">
        <v>45817</v>
      </c>
      <c r="G8" s="220">
        <v>45871</v>
      </c>
      <c r="H8" s="153">
        <v>0</v>
      </c>
      <c r="I8" s="209"/>
      <c r="AC8" s="5" t="s">
        <v>70</v>
      </c>
      <c r="AD8"/>
      <c r="AE8"/>
      <c r="AF8"/>
      <c r="AG8" s="3"/>
    </row>
    <row r="9" spans="1:81" s="1" customFormat="1" ht="13.5" customHeight="1" x14ac:dyDescent="0.2">
      <c r="E9" s="219" t="s">
        <v>51</v>
      </c>
      <c r="F9" s="220">
        <v>45817</v>
      </c>
      <c r="G9" s="220">
        <v>45843</v>
      </c>
      <c r="H9" s="153">
        <v>0</v>
      </c>
      <c r="I9" s="209"/>
      <c r="AC9" s="89" t="s">
        <v>71</v>
      </c>
      <c r="AD9" s="59">
        <v>45796</v>
      </c>
      <c r="AE9" s="59">
        <v>45808</v>
      </c>
      <c r="AF9" s="16">
        <f>NETWORKDAYS(AD9,AE9,0)</f>
        <v>10</v>
      </c>
      <c r="AG9" s="3"/>
      <c r="AJ9" s="130"/>
      <c r="AK9" s="8"/>
      <c r="AL9" s="7"/>
      <c r="AM9" s="7"/>
      <c r="AN9" s="7"/>
      <c r="AO9" s="7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9"/>
    </row>
    <row r="10" spans="1:81" s="1" customFormat="1" ht="13.5" customHeight="1" x14ac:dyDescent="0.25">
      <c r="A10" s="226" t="s">
        <v>95</v>
      </c>
      <c r="B10" s="227" t="s">
        <v>98</v>
      </c>
      <c r="C10" s="227"/>
      <c r="D10" s="228"/>
      <c r="E10" s="219" t="s">
        <v>52</v>
      </c>
      <c r="F10" s="220">
        <v>45845</v>
      </c>
      <c r="G10" s="220">
        <v>45871</v>
      </c>
      <c r="H10" s="153">
        <v>0</v>
      </c>
      <c r="I10" s="209"/>
      <c r="AC10" s="89" t="s">
        <v>45</v>
      </c>
      <c r="AD10" s="59">
        <v>45870</v>
      </c>
      <c r="AE10" s="59">
        <v>45877</v>
      </c>
      <c r="AF10" s="16">
        <f>NETWORKDAYS(AD10,AE10,0)</f>
        <v>6</v>
      </c>
      <c r="AG10" s="3"/>
      <c r="AJ10" s="15"/>
      <c r="AL10" s="129" t="s">
        <v>56</v>
      </c>
      <c r="AM10" s="11"/>
      <c r="AN10" s="11"/>
      <c r="AO10" s="11"/>
      <c r="BX10" s="12"/>
    </row>
    <row r="11" spans="1:81" ht="13.5" customHeight="1" x14ac:dyDescent="0.2">
      <c r="A11" s="227"/>
      <c r="B11" s="239" t="s">
        <v>99</v>
      </c>
      <c r="C11" s="239"/>
      <c r="D11" s="239"/>
      <c r="E11" s="16"/>
      <c r="F11" s="179"/>
      <c r="G11" s="179"/>
      <c r="H11" s="223">
        <v>0</v>
      </c>
      <c r="I11" s="222"/>
      <c r="AC11" s="89"/>
      <c r="AD11" s="90"/>
      <c r="AE11" s="90"/>
      <c r="AF11" s="16"/>
      <c r="AG11" s="46"/>
      <c r="AJ11" s="13"/>
      <c r="BX11" s="14"/>
    </row>
    <row r="12" spans="1:81" ht="19.5" customHeight="1" x14ac:dyDescent="0.2">
      <c r="A12" s="226" t="s">
        <v>97</v>
      </c>
      <c r="B12" s="227" t="s">
        <v>96</v>
      </c>
      <c r="C12" s="228"/>
      <c r="D12" s="229"/>
      <c r="E12" s="16"/>
      <c r="F12" s="179"/>
      <c r="G12" s="179"/>
      <c r="H12" s="223">
        <v>0</v>
      </c>
      <c r="I12" s="224"/>
      <c r="AG12" s="47"/>
      <c r="AJ12" s="15" t="s">
        <v>3</v>
      </c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6" t="s">
        <v>4</v>
      </c>
      <c r="AZ12" s="16"/>
      <c r="BA12" s="16"/>
      <c r="BB12" s="16"/>
      <c r="BC12" s="16" t="s">
        <v>5</v>
      </c>
      <c r="BD12" s="16"/>
      <c r="BE12" s="16"/>
      <c r="BF12" s="16"/>
      <c r="BG12" s="16" t="s">
        <v>6</v>
      </c>
      <c r="BH12" s="16"/>
      <c r="BI12" s="16"/>
      <c r="BJ12" s="16"/>
      <c r="BK12" s="16" t="s">
        <v>7</v>
      </c>
      <c r="BL12" s="16"/>
      <c r="BM12" s="16"/>
      <c r="BN12" s="16"/>
      <c r="BO12" s="1"/>
      <c r="BX12" s="14"/>
    </row>
    <row r="13" spans="1:81" s="16" customFormat="1" ht="13.5" customHeight="1" x14ac:dyDescent="0.2">
      <c r="A13" s="1"/>
      <c r="B13" s="1"/>
      <c r="C13" s="1"/>
      <c r="D13" s="1"/>
      <c r="F13" s="179"/>
      <c r="G13" s="179"/>
      <c r="H13" s="221"/>
      <c r="I13" s="22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AG13" s="10"/>
      <c r="AJ13" s="15" t="s">
        <v>8</v>
      </c>
      <c r="AL13" s="17" t="s">
        <v>11</v>
      </c>
      <c r="AM13" s="17" t="s">
        <v>12</v>
      </c>
      <c r="AN13" s="17" t="s">
        <v>13</v>
      </c>
      <c r="AO13" s="18" t="s">
        <v>14</v>
      </c>
      <c r="AP13" s="18" t="s">
        <v>15</v>
      </c>
      <c r="AQ13" s="18" t="s">
        <v>13</v>
      </c>
      <c r="AR13" s="19" t="s">
        <v>16</v>
      </c>
      <c r="AS13" s="19" t="s">
        <v>17</v>
      </c>
      <c r="AT13" s="19" t="s">
        <v>13</v>
      </c>
      <c r="AU13" s="20" t="s">
        <v>18</v>
      </c>
      <c r="AV13" s="20" t="s">
        <v>19</v>
      </c>
      <c r="AW13" s="20" t="s">
        <v>13</v>
      </c>
      <c r="AX13" s="124" t="s">
        <v>8</v>
      </c>
      <c r="AY13" s="17" t="s">
        <v>20</v>
      </c>
      <c r="AZ13" s="17" t="s">
        <v>21</v>
      </c>
      <c r="BA13" s="17" t="s">
        <v>13</v>
      </c>
      <c r="BB13" s="17" t="s">
        <v>22</v>
      </c>
      <c r="BC13" s="18" t="s">
        <v>20</v>
      </c>
      <c r="BD13" s="18" t="s">
        <v>21</v>
      </c>
      <c r="BE13" s="18" t="s">
        <v>13</v>
      </c>
      <c r="BF13" s="18" t="s">
        <v>22</v>
      </c>
      <c r="BG13" s="19" t="s">
        <v>23</v>
      </c>
      <c r="BH13" s="19" t="s">
        <v>24</v>
      </c>
      <c r="BI13" s="19" t="s">
        <v>13</v>
      </c>
      <c r="BJ13" s="19" t="s">
        <v>25</v>
      </c>
      <c r="BK13" s="20" t="s">
        <v>23</v>
      </c>
      <c r="BL13" s="20" t="s">
        <v>24</v>
      </c>
      <c r="BM13" s="20" t="s">
        <v>13</v>
      </c>
      <c r="BN13" s="20" t="s">
        <v>26</v>
      </c>
      <c r="BO13" s="21" t="s">
        <v>27</v>
      </c>
      <c r="BP13" s="16" t="s">
        <v>28</v>
      </c>
      <c r="BQ13" s="16" t="s">
        <v>29</v>
      </c>
      <c r="BR13" s="16" t="s">
        <v>30</v>
      </c>
      <c r="BS13" s="16" t="s">
        <v>31</v>
      </c>
      <c r="BT13" s="16" t="s">
        <v>32</v>
      </c>
      <c r="BU13" s="16" t="s">
        <v>33</v>
      </c>
      <c r="BV13" s="16" t="s">
        <v>34</v>
      </c>
      <c r="BW13" s="16" t="s">
        <v>35</v>
      </c>
      <c r="BX13" s="22" t="s">
        <v>36</v>
      </c>
    </row>
    <row r="14" spans="1:81" ht="13.5" customHeight="1" x14ac:dyDescent="0.25">
      <c r="A14" s="1"/>
      <c r="B14" s="1"/>
      <c r="C14" s="1"/>
      <c r="D14" s="111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AC14" s="5"/>
      <c r="AF14" s="16"/>
      <c r="AG14" s="10"/>
      <c r="AJ14" s="15" t="s">
        <v>47</v>
      </c>
      <c r="AL14" s="23">
        <f>AD3</f>
        <v>45778</v>
      </c>
      <c r="AM14" s="23">
        <f>AE3</f>
        <v>45808</v>
      </c>
      <c r="AN14" s="24">
        <f>NETWORKDAYS(AL14,AM14,0)</f>
        <v>22</v>
      </c>
      <c r="AO14" s="25">
        <f>AD4</f>
        <v>45809</v>
      </c>
      <c r="AP14" s="25">
        <f>AE4</f>
        <v>45838</v>
      </c>
      <c r="AQ14" s="26">
        <f>NETWORKDAYS(AO14,AP14,0)</f>
        <v>21</v>
      </c>
      <c r="AR14" s="27"/>
      <c r="AS14" s="27"/>
      <c r="AT14" s="28"/>
      <c r="AU14" s="29"/>
      <c r="AV14" s="29"/>
      <c r="AW14" s="30"/>
      <c r="AX14" s="124" t="s">
        <v>47</v>
      </c>
      <c r="AY14" s="31">
        <f>F7</f>
        <v>45796</v>
      </c>
      <c r="AZ14" s="31">
        <f>AM14</f>
        <v>45808</v>
      </c>
      <c r="BA14" s="24">
        <f>NETWORKDAYS(AY14,AZ14,0)</f>
        <v>10</v>
      </c>
      <c r="BB14" s="32">
        <f>BA14/AN14</f>
        <v>0.45454545454545453</v>
      </c>
      <c r="BC14" s="33">
        <f>AD4</f>
        <v>45809</v>
      </c>
      <c r="BD14" s="33">
        <f>G7</f>
        <v>45813</v>
      </c>
      <c r="BE14" s="26">
        <f>NETWORKDAYS(BC14,BD14,0)</f>
        <v>4</v>
      </c>
      <c r="BF14" s="34">
        <f>BE14/AQ14</f>
        <v>0.19047619047619047</v>
      </c>
      <c r="BG14" s="35"/>
      <c r="BH14" s="35"/>
      <c r="BI14" s="28"/>
      <c r="BJ14" s="28"/>
      <c r="BK14" s="30"/>
      <c r="BL14" s="30"/>
      <c r="BM14" s="30"/>
      <c r="BN14" s="30"/>
      <c r="BO14" s="49">
        <f t="shared" ref="BO14:BO19" si="0">BB14+BJ14+BN14+BF14</f>
        <v>0.64502164502164505</v>
      </c>
      <c r="BP14" s="36">
        <f>BB14/BO14</f>
        <v>0.70469798657718119</v>
      </c>
      <c r="BQ14" s="37">
        <f t="shared" ref="BQ14:BQ17" si="1">BP14*H7</f>
        <v>0</v>
      </c>
      <c r="BR14" s="38">
        <f>BF14/BO14</f>
        <v>0.29530201342281875</v>
      </c>
      <c r="BS14" s="39">
        <f t="shared" ref="BS14:BS17" si="2">BR14*H7</f>
        <v>0</v>
      </c>
      <c r="BT14" s="40">
        <f>BJ14/BO14</f>
        <v>0</v>
      </c>
      <c r="BU14" s="43">
        <f t="shared" ref="BU14:BU17" si="3">BT14*H7</f>
        <v>0</v>
      </c>
      <c r="BV14" s="41">
        <f>BN14/BO14</f>
        <v>0</v>
      </c>
      <c r="BW14" s="45">
        <f t="shared" ref="BW14:BW17" si="4">BV14*H7</f>
        <v>0</v>
      </c>
      <c r="BX14" s="42">
        <f t="shared" ref="BX14:BX19" si="5">BQ14+BS14+BU14+BW14</f>
        <v>0</v>
      </c>
    </row>
    <row r="15" spans="1:81" ht="13.5" customHeight="1" thickBot="1" x14ac:dyDescent="0.3">
      <c r="A15" s="1" t="s">
        <v>61</v>
      </c>
      <c r="B15" s="111"/>
      <c r="C15" s="111"/>
      <c r="D15" s="1"/>
      <c r="E15" s="5"/>
      <c r="I15" s="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AC15" s="89"/>
      <c r="AD15" s="59"/>
      <c r="AE15" s="59"/>
      <c r="AF15" s="16"/>
      <c r="AG15" s="10"/>
      <c r="AJ15" s="15" t="s">
        <v>50</v>
      </c>
      <c r="AL15" s="23"/>
      <c r="AM15" s="23"/>
      <c r="AN15" s="24"/>
      <c r="AO15" s="25">
        <f>AD4</f>
        <v>45809</v>
      </c>
      <c r="AP15" s="25">
        <f>AE4</f>
        <v>45838</v>
      </c>
      <c r="AQ15" s="26">
        <f>NETWORKDAYS(AO15,AP15,0)</f>
        <v>21</v>
      </c>
      <c r="AR15" s="27">
        <f>AD5</f>
        <v>45839</v>
      </c>
      <c r="AS15" s="27">
        <f>AE5</f>
        <v>45869</v>
      </c>
      <c r="AT15" s="28">
        <f t="shared" ref="AT15:AT17" si="6">NETWORKDAYS(AR15,AS15,0)</f>
        <v>23</v>
      </c>
      <c r="AU15" s="29">
        <f>AD6</f>
        <v>45870</v>
      </c>
      <c r="AV15" s="29">
        <f>AE6</f>
        <v>45900</v>
      </c>
      <c r="AW15" s="30">
        <f>NETWORKDAYS(AU15,AV15,0)</f>
        <v>21</v>
      </c>
      <c r="AX15" s="124" t="s">
        <v>50</v>
      </c>
      <c r="AY15" s="31"/>
      <c r="AZ15" s="31"/>
      <c r="BA15" s="24"/>
      <c r="BB15" s="32"/>
      <c r="BC15" s="33">
        <f>F8</f>
        <v>45817</v>
      </c>
      <c r="BD15" s="33">
        <f>AP15</f>
        <v>45838</v>
      </c>
      <c r="BE15" s="26">
        <f>NETWORKDAYS(BC15,BD15,0)</f>
        <v>16</v>
      </c>
      <c r="BF15" s="34">
        <f>BE15/AQ15</f>
        <v>0.76190476190476186</v>
      </c>
      <c r="BG15" s="35">
        <f>AR15</f>
        <v>45839</v>
      </c>
      <c r="BH15" s="35">
        <f>AE5</f>
        <v>45869</v>
      </c>
      <c r="BI15" s="28">
        <f t="shared" ref="BI15:BI19" si="7">NETWORKDAYS(BG15,BH15,0)</f>
        <v>23</v>
      </c>
      <c r="BJ15" s="28">
        <f t="shared" ref="BJ15:BJ19" si="8">BI15/AT15</f>
        <v>1</v>
      </c>
      <c r="BK15" s="44">
        <f>AD6</f>
        <v>45870</v>
      </c>
      <c r="BL15" s="44">
        <f>G8</f>
        <v>45871</v>
      </c>
      <c r="BM15" s="30">
        <f>NETWORKDAYS(BK15,BL15,0)</f>
        <v>1</v>
      </c>
      <c r="BN15" s="230">
        <f>BM15/AW15</f>
        <v>4.7619047619047616E-2</v>
      </c>
      <c r="BO15" s="49">
        <f t="shared" si="0"/>
        <v>1.8095238095238095</v>
      </c>
      <c r="BP15" s="36">
        <f>BB15/BO15</f>
        <v>0</v>
      </c>
      <c r="BQ15" s="37">
        <f t="shared" si="1"/>
        <v>0</v>
      </c>
      <c r="BR15" s="38">
        <f t="shared" ref="BR15:BR18" si="9">BF15/BO15</f>
        <v>0.42105263157894735</v>
      </c>
      <c r="BS15" s="39">
        <f t="shared" si="2"/>
        <v>0</v>
      </c>
      <c r="BT15" s="40">
        <f t="shared" ref="BT15:BT18" si="10">BJ15/BO15</f>
        <v>0.55263157894736836</v>
      </c>
      <c r="BU15" s="43">
        <f t="shared" si="3"/>
        <v>0</v>
      </c>
      <c r="BV15" s="41">
        <f t="shared" ref="BV15:BV18" si="11">BN15/BO15</f>
        <v>2.6315789473684209E-2</v>
      </c>
      <c r="BW15" s="45">
        <f t="shared" si="4"/>
        <v>0</v>
      </c>
      <c r="BX15" s="42">
        <f t="shared" si="5"/>
        <v>0</v>
      </c>
      <c r="CA15" s="78"/>
      <c r="CC15" s="78"/>
    </row>
    <row r="16" spans="1:81" ht="13.5" customHeight="1" thickBot="1" x14ac:dyDescent="0.25">
      <c r="A16" s="157" t="s">
        <v>102</v>
      </c>
      <c r="B16" s="16"/>
      <c r="C16" s="1"/>
      <c r="D16" s="112"/>
      <c r="G16" s="2"/>
      <c r="H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AB16" t="s">
        <v>49</v>
      </c>
      <c r="AC16" s="89"/>
      <c r="AD16" s="59"/>
      <c r="AE16" s="59"/>
      <c r="AF16" s="16"/>
      <c r="AG16" s="10"/>
      <c r="AJ16" s="15" t="s">
        <v>51</v>
      </c>
      <c r="AL16" s="23"/>
      <c r="AM16" s="23"/>
      <c r="AN16" s="24"/>
      <c r="AO16" s="25">
        <f>AD4</f>
        <v>45809</v>
      </c>
      <c r="AP16" s="25">
        <f>AE4</f>
        <v>45838</v>
      </c>
      <c r="AQ16" s="26">
        <f>NETWORKDAYS(AO16,AP16,0)</f>
        <v>21</v>
      </c>
      <c r="AR16" s="27">
        <f>AD5</f>
        <v>45839</v>
      </c>
      <c r="AS16" s="27">
        <f>AE5</f>
        <v>45869</v>
      </c>
      <c r="AT16" s="28">
        <f t="shared" si="6"/>
        <v>23</v>
      </c>
      <c r="AU16" s="29"/>
      <c r="AV16" s="29"/>
      <c r="AW16" s="30"/>
      <c r="AX16" s="124" t="s">
        <v>51</v>
      </c>
      <c r="AY16" s="31"/>
      <c r="AZ16" s="31"/>
      <c r="BA16" s="24"/>
      <c r="BB16" s="32"/>
      <c r="BC16" s="33">
        <f>F9</f>
        <v>45817</v>
      </c>
      <c r="BD16" s="33">
        <f>AE4</f>
        <v>45838</v>
      </c>
      <c r="BE16" s="26">
        <f>NETWORKDAYS(BC16,BD16,0)</f>
        <v>16</v>
      </c>
      <c r="BF16" s="34">
        <f>BE16/AQ16</f>
        <v>0.76190476190476186</v>
      </c>
      <c r="BG16" s="35">
        <f>AD5</f>
        <v>45839</v>
      </c>
      <c r="BH16" s="35">
        <f>G9</f>
        <v>45843</v>
      </c>
      <c r="BI16" s="28">
        <f t="shared" si="7"/>
        <v>4</v>
      </c>
      <c r="BJ16" s="231">
        <f t="shared" si="8"/>
        <v>0.17391304347826086</v>
      </c>
      <c r="BK16" s="44"/>
      <c r="BL16" s="44"/>
      <c r="BM16" s="30"/>
      <c r="BN16" s="230"/>
      <c r="BO16" s="49">
        <f t="shared" si="0"/>
        <v>0.93581780538302273</v>
      </c>
      <c r="BP16" s="36">
        <f t="shared" ref="BP16:BP18" si="12">BB16/BO16</f>
        <v>0</v>
      </c>
      <c r="BQ16" s="37">
        <f t="shared" si="1"/>
        <v>0</v>
      </c>
      <c r="BR16" s="38">
        <f t="shared" si="9"/>
        <v>0.81415929203539827</v>
      </c>
      <c r="BS16" s="91">
        <f t="shared" si="2"/>
        <v>0</v>
      </c>
      <c r="BT16" s="40">
        <f t="shared" si="10"/>
        <v>0.18584070796460178</v>
      </c>
      <c r="BU16" s="43">
        <f t="shared" si="3"/>
        <v>0</v>
      </c>
      <c r="BV16" s="41">
        <f t="shared" si="11"/>
        <v>0</v>
      </c>
      <c r="BW16" s="45">
        <f t="shared" si="4"/>
        <v>0</v>
      </c>
      <c r="BX16" s="42">
        <f t="shared" si="5"/>
        <v>0</v>
      </c>
    </row>
    <row r="17" spans="1:78" ht="13.5" customHeight="1" thickBot="1" x14ac:dyDescent="0.25">
      <c r="A17" s="164" t="s">
        <v>4</v>
      </c>
      <c r="B17" s="165" t="s">
        <v>40</v>
      </c>
      <c r="C17" s="166" t="s">
        <v>39</v>
      </c>
      <c r="D17" s="167" t="s">
        <v>62</v>
      </c>
      <c r="G17" s="2"/>
      <c r="H17" s="3"/>
      <c r="Z17" s="78"/>
      <c r="AF17" s="10"/>
      <c r="AJ17" s="15" t="s">
        <v>52</v>
      </c>
      <c r="AL17" s="23"/>
      <c r="AM17" s="23"/>
      <c r="AN17" s="24"/>
      <c r="AO17" s="25"/>
      <c r="AP17" s="25"/>
      <c r="AQ17" s="26"/>
      <c r="AR17" s="27">
        <f>AD5</f>
        <v>45839</v>
      </c>
      <c r="AS17" s="27">
        <f>AE5</f>
        <v>45869</v>
      </c>
      <c r="AT17" s="28">
        <f t="shared" si="6"/>
        <v>23</v>
      </c>
      <c r="AU17" s="29">
        <f>AD6</f>
        <v>45870</v>
      </c>
      <c r="AV17" s="29">
        <f>AE6</f>
        <v>45900</v>
      </c>
      <c r="AW17" s="30">
        <f>NETWORKDAYS(AU17,AV17,0)</f>
        <v>21</v>
      </c>
      <c r="AX17" s="124" t="s">
        <v>52</v>
      </c>
      <c r="AY17" s="31"/>
      <c r="AZ17" s="31"/>
      <c r="BA17" s="24"/>
      <c r="BB17" s="32"/>
      <c r="BC17" s="33"/>
      <c r="BD17" s="33"/>
      <c r="BE17" s="26"/>
      <c r="BF17" s="34"/>
      <c r="BG17" s="35">
        <f>F10</f>
        <v>45845</v>
      </c>
      <c r="BH17" s="35">
        <f>AE5</f>
        <v>45869</v>
      </c>
      <c r="BI17" s="28">
        <f t="shared" si="7"/>
        <v>19</v>
      </c>
      <c r="BJ17" s="231">
        <f t="shared" si="8"/>
        <v>0.82608695652173914</v>
      </c>
      <c r="BK17" s="44">
        <f>AD6</f>
        <v>45870</v>
      </c>
      <c r="BL17" s="44">
        <f>G10</f>
        <v>45871</v>
      </c>
      <c r="BM17" s="30">
        <f t="shared" ref="BM17" si="13">NETWORKDAYS(BK17,BL17,0)</f>
        <v>1</v>
      </c>
      <c r="BN17" s="230">
        <f t="shared" ref="BN17" si="14">BM17/AW17</f>
        <v>4.7619047619047616E-2</v>
      </c>
      <c r="BO17" s="49">
        <f t="shared" si="0"/>
        <v>0.8737060041407867</v>
      </c>
      <c r="BP17" s="36">
        <f t="shared" si="12"/>
        <v>0</v>
      </c>
      <c r="BQ17" s="37">
        <f t="shared" si="1"/>
        <v>0</v>
      </c>
      <c r="BR17" s="38">
        <f t="shared" si="9"/>
        <v>0</v>
      </c>
      <c r="BS17" s="39">
        <f t="shared" si="2"/>
        <v>0</v>
      </c>
      <c r="BT17" s="40">
        <f t="shared" si="10"/>
        <v>0.9454976303317536</v>
      </c>
      <c r="BU17" s="43">
        <f t="shared" si="3"/>
        <v>0</v>
      </c>
      <c r="BV17" s="41">
        <f t="shared" si="11"/>
        <v>5.4502369668246446E-2</v>
      </c>
      <c r="BW17" s="45">
        <f t="shared" si="4"/>
        <v>0</v>
      </c>
      <c r="BX17" s="42">
        <f t="shared" si="5"/>
        <v>0</v>
      </c>
    </row>
    <row r="18" spans="1:78" ht="13.5" customHeight="1" x14ac:dyDescent="0.2">
      <c r="A18" s="168"/>
      <c r="B18" s="79">
        <v>45796</v>
      </c>
      <c r="C18" s="79">
        <v>45808</v>
      </c>
      <c r="D18" s="169">
        <f>BQ24</f>
        <v>0</v>
      </c>
      <c r="G18" s="4"/>
      <c r="H18" s="46"/>
      <c r="AF18" s="10"/>
      <c r="AJ18" s="15" t="s">
        <v>54</v>
      </c>
      <c r="AL18" s="23"/>
      <c r="AM18" s="23"/>
      <c r="AN18" s="24"/>
      <c r="AO18" s="25">
        <f>AD4</f>
        <v>45809</v>
      </c>
      <c r="AP18" s="25">
        <f>AE4</f>
        <v>45838</v>
      </c>
      <c r="AQ18" s="26">
        <f>NETWORKDAYS(AO18,AP18,0)</f>
        <v>21</v>
      </c>
      <c r="AR18" s="27">
        <f>AD5</f>
        <v>45839</v>
      </c>
      <c r="AS18" s="27">
        <f>AE5</f>
        <v>45869</v>
      </c>
      <c r="AT18" s="28">
        <f>NETWORKDAYS(AR18,AS18,0)</f>
        <v>23</v>
      </c>
      <c r="AU18" s="29"/>
      <c r="AV18" s="29"/>
      <c r="AW18" s="30"/>
      <c r="AX18" s="124" t="s">
        <v>54</v>
      </c>
      <c r="AY18" s="31"/>
      <c r="AZ18" s="31"/>
      <c r="BA18" s="24"/>
      <c r="BB18" s="32"/>
      <c r="BC18" s="33">
        <f>F11</f>
        <v>0</v>
      </c>
      <c r="BD18" s="33">
        <f>AP18</f>
        <v>45838</v>
      </c>
      <c r="BE18" s="26">
        <f>NETWORKDAYS(BC18,BD18,0)</f>
        <v>32741</v>
      </c>
      <c r="BF18" s="34">
        <f>BE18/AQ18</f>
        <v>1559.0952380952381</v>
      </c>
      <c r="BG18" s="35">
        <f>AR18</f>
        <v>45839</v>
      </c>
      <c r="BH18" s="35">
        <f>G11</f>
        <v>0</v>
      </c>
      <c r="BI18" s="28">
        <f t="shared" si="7"/>
        <v>-32742</v>
      </c>
      <c r="BJ18" s="28">
        <f t="shared" si="8"/>
        <v>-1423.5652173913043</v>
      </c>
      <c r="BK18" s="44"/>
      <c r="BL18" s="44"/>
      <c r="BM18" s="30"/>
      <c r="BN18" s="30"/>
      <c r="BO18" s="49">
        <f t="shared" si="0"/>
        <v>135.53002070393381</v>
      </c>
      <c r="BP18" s="36">
        <f t="shared" si="12"/>
        <v>0</v>
      </c>
      <c r="BQ18" s="37">
        <f>BP18*H11</f>
        <v>0</v>
      </c>
      <c r="BR18" s="38">
        <f t="shared" si="9"/>
        <v>11.503689219535289</v>
      </c>
      <c r="BS18" s="39">
        <f>BR18*H11</f>
        <v>0</v>
      </c>
      <c r="BT18" s="40">
        <f t="shared" si="10"/>
        <v>-10.503689219535289</v>
      </c>
      <c r="BU18" s="43">
        <f>BT18*H11</f>
        <v>0</v>
      </c>
      <c r="BV18" s="41">
        <f t="shared" si="11"/>
        <v>0</v>
      </c>
      <c r="BW18" s="45">
        <f>BV18*H11</f>
        <v>0</v>
      </c>
      <c r="BX18" s="42">
        <f t="shared" si="5"/>
        <v>0</v>
      </c>
    </row>
    <row r="19" spans="1:78" ht="13.5" customHeight="1" x14ac:dyDescent="0.2">
      <c r="A19" s="170"/>
      <c r="B19" s="171"/>
      <c r="C19" s="172"/>
      <c r="D19" s="150"/>
      <c r="G19" s="4"/>
      <c r="H19" s="46"/>
      <c r="Z19" s="78"/>
      <c r="AF19" s="10"/>
      <c r="AG19" s="6"/>
      <c r="AJ19" s="15" t="s">
        <v>53</v>
      </c>
      <c r="AL19" s="23"/>
      <c r="AM19" s="23"/>
      <c r="AN19" s="24"/>
      <c r="AO19" s="25">
        <f>AD4</f>
        <v>45809</v>
      </c>
      <c r="AP19" s="25">
        <f>AE4</f>
        <v>45838</v>
      </c>
      <c r="AQ19" s="26">
        <f>NETWORKDAYS(AO19,AP19,0)</f>
        <v>21</v>
      </c>
      <c r="AR19" s="27">
        <f>AD5</f>
        <v>45839</v>
      </c>
      <c r="AS19" s="27">
        <f>AE5</f>
        <v>45869</v>
      </c>
      <c r="AT19" s="28">
        <f>NETWORKDAYS(AR19,AS19,0)</f>
        <v>23</v>
      </c>
      <c r="AU19" s="29"/>
      <c r="AV19" s="29"/>
      <c r="AW19" s="30"/>
      <c r="AX19" s="124" t="s">
        <v>53</v>
      </c>
      <c r="AY19" s="31"/>
      <c r="AZ19" s="31"/>
      <c r="BA19" s="24"/>
      <c r="BB19" s="32"/>
      <c r="BC19" s="33">
        <f>F12</f>
        <v>0</v>
      </c>
      <c r="BD19" s="33">
        <f>AP19</f>
        <v>45838</v>
      </c>
      <c r="BE19" s="26">
        <f>NETWORKDAYS(BC19,BD19,0)</f>
        <v>32741</v>
      </c>
      <c r="BF19" s="34">
        <f>BE19/AQ19</f>
        <v>1559.0952380952381</v>
      </c>
      <c r="BG19" s="35">
        <f>AR19</f>
        <v>45839</v>
      </c>
      <c r="BH19" s="35">
        <f>G12</f>
        <v>0</v>
      </c>
      <c r="BI19" s="28">
        <f t="shared" si="7"/>
        <v>-32742</v>
      </c>
      <c r="BJ19" s="28">
        <f t="shared" si="8"/>
        <v>-1423.5652173913043</v>
      </c>
      <c r="BK19" s="44"/>
      <c r="BL19" s="44"/>
      <c r="BM19" s="30"/>
      <c r="BN19" s="30"/>
      <c r="BO19" s="49">
        <f t="shared" si="0"/>
        <v>135.53002070393381</v>
      </c>
      <c r="BP19" s="36">
        <f t="shared" ref="BP19" si="15">BB19/BO19</f>
        <v>0</v>
      </c>
      <c r="BQ19" s="37">
        <f>BP19*H12</f>
        <v>0</v>
      </c>
      <c r="BR19" s="38">
        <f t="shared" ref="BR19" si="16">BF19/BO19</f>
        <v>11.503689219535289</v>
      </c>
      <c r="BS19" s="39">
        <f>BR19*H12</f>
        <v>0</v>
      </c>
      <c r="BT19" s="40">
        <f t="shared" ref="BT19" si="17">BJ19/BO19</f>
        <v>-10.503689219535289</v>
      </c>
      <c r="BU19" s="43">
        <f>BT19*H12</f>
        <v>0</v>
      </c>
      <c r="BV19" s="41">
        <f t="shared" ref="BV19" si="18">BN19/BO19</f>
        <v>0</v>
      </c>
      <c r="BW19" s="45">
        <f>BV19*H12</f>
        <v>0</v>
      </c>
      <c r="BX19" s="42">
        <f t="shared" si="5"/>
        <v>0</v>
      </c>
    </row>
    <row r="20" spans="1:78" ht="13.5" customHeight="1" thickBot="1" x14ac:dyDescent="0.25">
      <c r="A20" s="170"/>
      <c r="B20" s="171"/>
      <c r="C20" s="172"/>
      <c r="D20" s="150"/>
      <c r="G20" s="4"/>
      <c r="H20" s="47"/>
      <c r="Z20" s="78"/>
      <c r="AF20" s="10"/>
      <c r="AG20" s="6"/>
      <c r="AJ20" s="15"/>
      <c r="AL20" s="23"/>
      <c r="AM20" s="23"/>
      <c r="AN20" s="24"/>
      <c r="AO20" s="25"/>
      <c r="AP20" s="25"/>
      <c r="AQ20" s="26"/>
      <c r="AR20" s="27"/>
      <c r="AS20" s="27"/>
      <c r="AT20" s="28"/>
      <c r="AU20" s="29"/>
      <c r="AV20" s="29"/>
      <c r="AW20" s="30"/>
      <c r="AX20" s="124"/>
      <c r="AY20" s="31"/>
      <c r="AZ20" s="31"/>
      <c r="BA20" s="24"/>
      <c r="BB20" s="32"/>
      <c r="BC20" s="33"/>
      <c r="BD20" s="33"/>
      <c r="BE20" s="26"/>
      <c r="BF20" s="34"/>
      <c r="BG20" s="35"/>
      <c r="BH20" s="35"/>
      <c r="BI20" s="28"/>
      <c r="BJ20" s="28"/>
      <c r="BK20" s="44"/>
      <c r="BL20" s="44"/>
      <c r="BM20" s="30"/>
      <c r="BN20" s="30"/>
      <c r="BO20" s="49"/>
      <c r="BP20" s="36"/>
      <c r="BQ20" s="37"/>
      <c r="BR20" s="38"/>
      <c r="BS20" s="39"/>
      <c r="BT20" s="40"/>
      <c r="BU20" s="43"/>
      <c r="BV20" s="41"/>
      <c r="BW20" s="45"/>
      <c r="BX20" s="42"/>
    </row>
    <row r="21" spans="1:78" ht="13.5" customHeight="1" thickBot="1" x14ac:dyDescent="0.25">
      <c r="A21" s="164" t="s">
        <v>5</v>
      </c>
      <c r="B21" s="165" t="s">
        <v>40</v>
      </c>
      <c r="C21" s="166" t="s">
        <v>39</v>
      </c>
      <c r="D21" s="167" t="s">
        <v>58</v>
      </c>
      <c r="G21" s="16"/>
      <c r="H21" s="47"/>
      <c r="Z21" s="78"/>
      <c r="AF21" s="10"/>
      <c r="AG21" s="6"/>
      <c r="AJ21" s="48"/>
      <c r="AL21" s="23"/>
      <c r="AM21" s="23"/>
      <c r="AN21" s="24"/>
      <c r="AO21" s="25"/>
      <c r="AP21" s="25"/>
      <c r="AQ21" s="26"/>
      <c r="AR21" s="27"/>
      <c r="AS21" s="27"/>
      <c r="AT21" s="28"/>
      <c r="AU21" s="29"/>
      <c r="AV21" s="29"/>
      <c r="AW21" s="30"/>
      <c r="AX21" s="124"/>
      <c r="AY21" s="31"/>
      <c r="AZ21" s="31"/>
      <c r="BA21" s="24"/>
      <c r="BB21" s="32"/>
      <c r="BC21" s="33"/>
      <c r="BD21" s="33"/>
      <c r="BE21" s="26"/>
      <c r="BF21" s="34"/>
      <c r="BG21" s="35"/>
      <c r="BH21" s="35"/>
      <c r="BI21" s="28"/>
      <c r="BJ21" s="28"/>
      <c r="BK21" s="44"/>
      <c r="BL21" s="44"/>
      <c r="BM21" s="30"/>
      <c r="BN21" s="30"/>
      <c r="BO21" s="49"/>
      <c r="BP21" s="36"/>
      <c r="BQ21" s="37"/>
      <c r="BR21" s="38"/>
      <c r="BS21" s="39"/>
      <c r="BT21" s="40"/>
      <c r="BU21" s="43"/>
      <c r="BV21" s="41"/>
      <c r="BW21" s="45"/>
      <c r="BX21" s="42"/>
    </row>
    <row r="22" spans="1:78" ht="13.5" customHeight="1" x14ac:dyDescent="0.2">
      <c r="A22" s="168"/>
      <c r="B22" s="79">
        <v>45809</v>
      </c>
      <c r="C22" s="79">
        <v>45838</v>
      </c>
      <c r="D22" s="173">
        <f>BS24</f>
        <v>0</v>
      </c>
      <c r="G22" s="4"/>
      <c r="H22" s="47"/>
      <c r="AF22" s="10"/>
      <c r="AG22" s="6"/>
      <c r="AJ22" s="48"/>
      <c r="AL22" s="23"/>
      <c r="AM22" s="23"/>
      <c r="AN22" s="24"/>
      <c r="AO22" s="25"/>
      <c r="AP22" s="25"/>
      <c r="AQ22" s="26"/>
      <c r="AR22" s="27"/>
      <c r="AS22" s="27"/>
      <c r="AT22" s="28"/>
      <c r="AU22" s="29"/>
      <c r="AV22" s="29"/>
      <c r="AW22" s="30"/>
      <c r="AX22" s="125"/>
      <c r="AY22" s="31"/>
      <c r="AZ22" s="31"/>
      <c r="BA22" s="24"/>
      <c r="BB22" s="32"/>
      <c r="BC22" s="33"/>
      <c r="BD22" s="33"/>
      <c r="BE22" s="26"/>
      <c r="BF22" s="34"/>
      <c r="BG22" s="35"/>
      <c r="BH22" s="35"/>
      <c r="BI22" s="28"/>
      <c r="BJ22" s="28"/>
      <c r="BK22" s="44"/>
      <c r="BL22" s="44"/>
      <c r="BM22" s="30"/>
      <c r="BN22" s="30"/>
      <c r="BO22" s="49"/>
      <c r="BP22" s="36"/>
      <c r="BQ22" s="37"/>
      <c r="BR22" s="38"/>
      <c r="BS22" s="39"/>
      <c r="BT22" s="40"/>
      <c r="BU22" s="43"/>
      <c r="BV22" s="41"/>
      <c r="BW22" s="45"/>
      <c r="BX22" s="42"/>
    </row>
    <row r="23" spans="1:78" ht="13.5" customHeight="1" x14ac:dyDescent="0.2">
      <c r="A23" s="168"/>
      <c r="B23" s="79"/>
      <c r="C23" s="79"/>
      <c r="D23" s="174" t="str">
        <f>IF(D22&lt;=C6, "Within 1/9th Compliance", "Reduce Compensation")</f>
        <v>Within 1/9th Compliance</v>
      </c>
      <c r="G23" s="4"/>
      <c r="H23" s="3"/>
      <c r="AF23" s="10"/>
      <c r="AG23" s="6"/>
      <c r="AJ23" s="48"/>
      <c r="AL23" s="23"/>
      <c r="AM23" s="23"/>
      <c r="AN23" s="24"/>
      <c r="AO23" s="25"/>
      <c r="AP23" s="25"/>
      <c r="AQ23" s="26"/>
      <c r="AR23" s="27"/>
      <c r="AS23" s="27"/>
      <c r="AT23" s="28"/>
      <c r="AU23" s="29"/>
      <c r="AV23" s="29"/>
      <c r="AW23" s="30"/>
      <c r="AX23" s="125"/>
      <c r="AY23" s="31"/>
      <c r="AZ23" s="31"/>
      <c r="BA23" s="24"/>
      <c r="BB23" s="32"/>
      <c r="BC23" s="33"/>
      <c r="BD23" s="33"/>
      <c r="BE23" s="26"/>
      <c r="BF23" s="34"/>
      <c r="BG23" s="35"/>
      <c r="BH23" s="35"/>
      <c r="BI23" s="28"/>
      <c r="BJ23" s="28"/>
      <c r="BK23" s="44"/>
      <c r="BL23" s="44"/>
      <c r="BM23" s="30"/>
      <c r="BN23" s="30"/>
      <c r="BO23" s="49"/>
      <c r="BP23" s="36"/>
      <c r="BQ23" s="37"/>
      <c r="BR23" s="38"/>
      <c r="BS23" s="39"/>
      <c r="BT23" s="40"/>
      <c r="BU23" s="43"/>
      <c r="BV23" s="41"/>
      <c r="BW23" s="45"/>
      <c r="BX23" s="42"/>
    </row>
    <row r="24" spans="1:78" ht="13.5" customHeight="1" thickBot="1" x14ac:dyDescent="0.25">
      <c r="A24" s="175"/>
      <c r="B24" s="16"/>
      <c r="C24" s="176"/>
      <c r="D24" s="177"/>
      <c r="E24" s="1"/>
      <c r="F24" s="1"/>
      <c r="G24" s="4"/>
      <c r="H24" s="80"/>
      <c r="I24" s="81"/>
      <c r="AB24" s="1"/>
      <c r="AG24" s="6"/>
      <c r="AJ24" s="55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131">
        <f>SUM(BQ14:BQ19)</f>
        <v>0</v>
      </c>
      <c r="BR24" s="131"/>
      <c r="BS24" s="131">
        <f>SUM(BS14:BS19)</f>
        <v>0</v>
      </c>
      <c r="BT24" s="131"/>
      <c r="BU24" s="131">
        <f>SUM(BU14:BU19)</f>
        <v>0</v>
      </c>
      <c r="BV24" s="131"/>
      <c r="BW24" s="131">
        <f>SUM(BW14:BW19)</f>
        <v>0</v>
      </c>
      <c r="BX24" s="132">
        <f>BQ24+BS24+BU24+BW24</f>
        <v>0</v>
      </c>
      <c r="BZ24" s="58"/>
    </row>
    <row r="25" spans="1:78" s="1" customFormat="1" ht="13.5" customHeight="1" thickBot="1" x14ac:dyDescent="0.25">
      <c r="A25" s="164" t="s">
        <v>6</v>
      </c>
      <c r="B25" s="165" t="s">
        <v>40</v>
      </c>
      <c r="C25" s="166" t="s">
        <v>39</v>
      </c>
      <c r="D25" s="167" t="s">
        <v>59</v>
      </c>
      <c r="G25" s="4"/>
      <c r="H25" s="80"/>
      <c r="I25" s="127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146"/>
      <c r="AA25" s="78"/>
      <c r="AB25" s="84"/>
      <c r="AC25"/>
      <c r="AD25"/>
      <c r="AE25"/>
      <c r="AF25"/>
      <c r="AG25" s="6"/>
      <c r="AK25" s="50"/>
      <c r="AL25" s="52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</row>
    <row r="26" spans="1:78" s="1" customFormat="1" ht="13.5" customHeight="1" x14ac:dyDescent="0.2">
      <c r="A26" s="168"/>
      <c r="B26" s="79">
        <v>45839</v>
      </c>
      <c r="C26" s="79">
        <v>45869</v>
      </c>
      <c r="D26" s="169">
        <f>BU24</f>
        <v>0</v>
      </c>
      <c r="G26" s="4"/>
      <c r="H26" s="80"/>
      <c r="I26" s="81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146"/>
      <c r="AA26" s="147"/>
      <c r="AB26" s="138"/>
      <c r="AC26"/>
      <c r="AD26"/>
      <c r="AE26"/>
      <c r="AF26"/>
      <c r="AG26" s="6"/>
      <c r="AK26" s="50"/>
      <c r="AL26" s="52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</row>
    <row r="27" spans="1:78" s="1" customFormat="1" ht="13.5" customHeight="1" x14ac:dyDescent="0.2">
      <c r="A27" s="168"/>
      <c r="B27" s="79"/>
      <c r="C27" s="79"/>
      <c r="D27" s="178" t="str">
        <f>IF(D26&lt;=C6, "Within 1/9th Compliance", "Reduce Compensation")</f>
        <v>Within 1/9th Compliance</v>
      </c>
      <c r="G27" s="4"/>
      <c r="H27" s="80"/>
      <c r="I27" s="81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146"/>
      <c r="AA27" s="147"/>
      <c r="AB27" s="84"/>
      <c r="AC27"/>
      <c r="AD27"/>
      <c r="AE27"/>
      <c r="AF27"/>
      <c r="AG27" s="6"/>
      <c r="AK27" s="50"/>
      <c r="AL27" s="52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</row>
    <row r="28" spans="1:78" s="1" customFormat="1" ht="13.5" customHeight="1" thickBot="1" x14ac:dyDescent="0.25">
      <c r="A28" s="175"/>
      <c r="B28" s="179"/>
      <c r="C28" s="176"/>
      <c r="D28" s="180"/>
      <c r="E28"/>
      <c r="F28"/>
      <c r="G28" s="4"/>
      <c r="H28" s="80"/>
      <c r="I28" s="81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3"/>
      <c r="AA28" s="81"/>
      <c r="AB28" s="84"/>
      <c r="AC28"/>
      <c r="AD28"/>
      <c r="AE28"/>
      <c r="AF28"/>
      <c r="AG28" s="6"/>
      <c r="AK28" s="50"/>
      <c r="AL28" s="52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</row>
    <row r="29" spans="1:78" s="1" customFormat="1" ht="13.5" thickBot="1" x14ac:dyDescent="0.25">
      <c r="A29" s="164" t="s">
        <v>7</v>
      </c>
      <c r="B29" s="165" t="s">
        <v>40</v>
      </c>
      <c r="C29" s="166" t="s">
        <v>39</v>
      </c>
      <c r="D29" s="167" t="s">
        <v>60</v>
      </c>
      <c r="E29"/>
      <c r="F29"/>
      <c r="G29" s="4"/>
      <c r="H29" s="80"/>
      <c r="I29" s="81"/>
      <c r="J29" s="238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89"/>
      <c r="AA29" s="54"/>
      <c r="AB29" s="84"/>
      <c r="AC29"/>
      <c r="AD29"/>
      <c r="AE29"/>
      <c r="AF29"/>
      <c r="AG29" s="6"/>
    </row>
    <row r="30" spans="1:78" s="1" customFormat="1" ht="12" customHeight="1" x14ac:dyDescent="0.2">
      <c r="A30" s="168"/>
      <c r="B30" s="79">
        <v>45870</v>
      </c>
      <c r="C30" s="79">
        <v>45877</v>
      </c>
      <c r="D30" s="169">
        <f>BW24</f>
        <v>0</v>
      </c>
      <c r="E30" s="78"/>
      <c r="F30" s="143" t="s">
        <v>49</v>
      </c>
      <c r="G30" s="144"/>
      <c r="H30" s="80"/>
      <c r="I30" s="136"/>
      <c r="J30" s="238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46"/>
      <c r="AA30" s="78"/>
      <c r="AB30" s="86"/>
      <c r="AC30"/>
      <c r="AD30"/>
      <c r="AE30"/>
      <c r="AF30"/>
      <c r="AG30" s="6"/>
      <c r="AK30" s="53"/>
      <c r="AN30" s="53"/>
      <c r="AO30" s="53"/>
      <c r="AP30" s="53"/>
    </row>
    <row r="31" spans="1:78" s="1" customFormat="1" ht="13.5" customHeight="1" thickBot="1" x14ac:dyDescent="0.25">
      <c r="A31" s="168"/>
      <c r="B31" s="79"/>
      <c r="C31" s="79"/>
      <c r="D31" s="178"/>
      <c r="E31" s="78" t="s">
        <v>49</v>
      </c>
      <c r="F31" s="134"/>
      <c r="G31" s="4"/>
      <c r="H31" s="80"/>
      <c r="I31" s="81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146"/>
      <c r="AA31" s="147"/>
      <c r="AB31" s="140"/>
      <c r="AC31"/>
      <c r="AD31"/>
      <c r="AE31"/>
      <c r="AF31"/>
      <c r="AG31" s="6"/>
      <c r="AK31" s="53"/>
      <c r="AN31" s="53"/>
      <c r="AO31" s="53"/>
      <c r="AP31" s="53"/>
    </row>
    <row r="32" spans="1:78" s="1" customFormat="1" ht="13.5" customHeight="1" thickBot="1" x14ac:dyDescent="0.25">
      <c r="A32" s="168"/>
      <c r="B32" s="181"/>
      <c r="C32" s="181"/>
      <c r="D32" s="182" t="s">
        <v>63</v>
      </c>
      <c r="E32" s="78"/>
      <c r="F32" s="134"/>
      <c r="G32" s="4"/>
      <c r="H32" s="80"/>
      <c r="I32" s="81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46"/>
      <c r="AA32" s="147"/>
      <c r="AB32" s="137"/>
      <c r="AC32"/>
      <c r="AD32"/>
      <c r="AE32"/>
      <c r="AF32"/>
      <c r="AG32" s="6"/>
      <c r="AK32" s="51"/>
      <c r="AN32" s="51"/>
      <c r="AO32" s="51"/>
      <c r="AP32" s="51"/>
    </row>
    <row r="33" spans="1:75" s="1" customFormat="1" ht="13.5" customHeight="1" x14ac:dyDescent="0.2">
      <c r="A33" s="168"/>
      <c r="B33" s="181"/>
      <c r="C33" s="181"/>
      <c r="D33" s="169">
        <f>D18+D30</f>
        <v>0</v>
      </c>
      <c r="E33" s="78"/>
      <c r="F33" s="134"/>
      <c r="G33" s="4"/>
      <c r="H33" s="80"/>
      <c r="I33" s="81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46"/>
      <c r="AA33" s="147"/>
      <c r="AB33" s="137"/>
      <c r="AC33" s="85"/>
      <c r="AD33" s="72"/>
      <c r="AE33" s="95"/>
      <c r="AF33" s="10"/>
      <c r="AG33" s="6"/>
      <c r="AK33" s="51"/>
      <c r="AN33" s="51"/>
      <c r="AO33" s="51"/>
      <c r="AP33" s="51"/>
    </row>
    <row r="34" spans="1:75" s="1" customFormat="1" ht="13.5" customHeight="1" x14ac:dyDescent="0.2">
      <c r="A34" s="168"/>
      <c r="B34" s="181"/>
      <c r="C34" s="181"/>
      <c r="D34" s="178" t="str">
        <f>IF(D33&lt;=C6, "Within 1/9th Compliance", "Reduce Compensation")</f>
        <v>Within 1/9th Compliance</v>
      </c>
      <c r="E34" s="60" t="s">
        <v>49</v>
      </c>
      <c r="F34" t="s">
        <v>49</v>
      </c>
      <c r="G34" s="4"/>
      <c r="H34" s="3"/>
      <c r="I34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46"/>
      <c r="AA34" s="147"/>
      <c r="AB34"/>
      <c r="AC34"/>
      <c r="AD34"/>
      <c r="AE34"/>
      <c r="AF34"/>
      <c r="AG34" s="6"/>
      <c r="AK34" s="51"/>
      <c r="AN34" s="51"/>
      <c r="AO34" s="51"/>
      <c r="AP34" s="51"/>
    </row>
    <row r="35" spans="1:75" s="1" customFormat="1" ht="13.5" customHeight="1" thickBot="1" x14ac:dyDescent="0.25">
      <c r="A35" s="183"/>
      <c r="B35" s="184"/>
      <c r="C35" s="185"/>
      <c r="D35" s="186"/>
      <c r="G35" s="2"/>
      <c r="H35" s="3"/>
      <c r="I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/>
      <c r="AD35"/>
      <c r="AE35"/>
      <c r="AF35"/>
      <c r="AG35" s="6"/>
      <c r="AK35" s="51"/>
      <c r="AN35" s="51"/>
      <c r="AO35" s="51"/>
      <c r="AP35" s="51"/>
    </row>
    <row r="36" spans="1:75" s="1" customFormat="1" ht="13.5" customHeight="1" x14ac:dyDescent="0.2">
      <c r="E36" s="6"/>
      <c r="F36" s="6"/>
      <c r="G36" s="57"/>
      <c r="H36" s="3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/>
      <c r="AD36"/>
      <c r="AE36"/>
      <c r="AF36"/>
      <c r="AK36" s="51"/>
      <c r="AN36" s="51"/>
      <c r="AO36" s="51"/>
      <c r="AP36" s="51"/>
    </row>
    <row r="37" spans="1:75" ht="13.5" customHeight="1" x14ac:dyDescent="0.2">
      <c r="A37" s="1"/>
      <c r="B37" s="1"/>
      <c r="C37" s="1"/>
      <c r="D37" s="1"/>
      <c r="E37" s="6"/>
      <c r="F37" s="6"/>
      <c r="G37" s="57"/>
      <c r="H37" s="50"/>
      <c r="I37" s="50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s="1" customFormat="1" x14ac:dyDescent="0.2">
      <c r="E38" s="6"/>
      <c r="F38" s="6"/>
      <c r="G38" s="57"/>
      <c r="H38" s="80"/>
      <c r="I38" s="81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/>
      <c r="AD38"/>
      <c r="AE38"/>
      <c r="AF38"/>
      <c r="AG38" s="6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</row>
    <row r="39" spans="1:75" s="50" customFormat="1" ht="12.75" customHeight="1" x14ac:dyDescent="0.2">
      <c r="A39" s="1"/>
      <c r="B39" s="1"/>
      <c r="C39" s="1"/>
      <c r="D39" s="1"/>
      <c r="E39" s="6"/>
      <c r="F39" s="6"/>
      <c r="G39" s="57"/>
      <c r="H39" s="80"/>
      <c r="I39" s="81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/>
      <c r="AD39"/>
      <c r="AE39"/>
      <c r="AF39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s="50" customFormat="1" ht="12.75" customHeight="1" x14ac:dyDescent="0.2">
      <c r="A40" s="1"/>
      <c r="B40" s="1"/>
      <c r="C40" s="1"/>
      <c r="D40" s="1"/>
      <c r="E40" s="1"/>
      <c r="F40" s="1"/>
      <c r="G40" s="57"/>
      <c r="H40" s="80"/>
      <c r="I40" s="81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/>
      <c r="AD40"/>
      <c r="AE40"/>
      <c r="AF40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s="1" customFormat="1" ht="14.25" customHeight="1" x14ac:dyDescent="0.2">
      <c r="A41"/>
      <c r="B41"/>
      <c r="C41"/>
      <c r="D41" s="54"/>
      <c r="G41" s="57"/>
      <c r="H41" s="80"/>
      <c r="I41" s="81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/>
      <c r="AD41"/>
      <c r="AE41"/>
      <c r="AF41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</row>
    <row r="42" spans="1:75" s="1" customFormat="1" ht="13.5" customHeight="1" x14ac:dyDescent="0.2">
      <c r="A42"/>
      <c r="B42"/>
      <c r="C42"/>
      <c r="D42" s="54"/>
      <c r="E42"/>
      <c r="I42" s="81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/>
      <c r="AD42"/>
      <c r="AE42"/>
      <c r="AF42"/>
      <c r="AG42"/>
    </row>
    <row r="43" spans="1:75" s="1" customFormat="1" ht="13.5" customHeight="1" x14ac:dyDescent="0.2">
      <c r="A43"/>
      <c r="B43"/>
      <c r="C43"/>
      <c r="D43" s="54"/>
      <c r="E43"/>
      <c r="I43" s="81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/>
      <c r="AD43"/>
      <c r="AE43"/>
      <c r="AF43"/>
    </row>
    <row r="44" spans="1:75" s="1" customFormat="1" ht="13.5" customHeight="1" x14ac:dyDescent="0.2">
      <c r="A44"/>
      <c r="B44"/>
      <c r="C44"/>
      <c r="D44" s="54"/>
      <c r="E44"/>
      <c r="F44"/>
      <c r="G44" s="4"/>
      <c r="H44" s="142"/>
      <c r="I44" s="87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/>
      <c r="AD44"/>
      <c r="AE44"/>
      <c r="AF44"/>
      <c r="AG44"/>
    </row>
    <row r="45" spans="1:75" s="1" customFormat="1" ht="13.5" customHeight="1" x14ac:dyDescent="0.2">
      <c r="A45"/>
      <c r="B45"/>
      <c r="C45"/>
      <c r="D45" s="54"/>
      <c r="I45" s="2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/>
      <c r="AD45"/>
      <c r="AE45"/>
      <c r="AF45"/>
      <c r="AG45"/>
    </row>
    <row r="46" spans="1:75" s="1" customFormat="1" ht="13.5" customHeight="1" x14ac:dyDescent="0.2">
      <c r="A46"/>
      <c r="B46"/>
      <c r="C46"/>
      <c r="D46" s="54"/>
      <c r="G46" s="50"/>
      <c r="H46" s="50"/>
      <c r="I46" s="50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 t="s">
        <v>49</v>
      </c>
      <c r="AA46" s="135"/>
      <c r="AB46" s="135"/>
      <c r="AC46"/>
      <c r="AD46"/>
      <c r="AE46"/>
      <c r="AF46"/>
      <c r="AG46"/>
    </row>
    <row r="47" spans="1:75" s="1" customFormat="1" ht="13.5" customHeight="1" x14ac:dyDescent="0.2">
      <c r="A47"/>
      <c r="B47"/>
      <c r="C47"/>
      <c r="D47" s="54"/>
      <c r="G47" s="6"/>
      <c r="I47" s="57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45"/>
      <c r="AE47" s="58"/>
      <c r="AF47" s="54"/>
      <c r="AG47"/>
    </row>
    <row r="48" spans="1:75" s="1" customFormat="1" ht="13.5" customHeight="1" x14ac:dyDescent="0.2">
      <c r="A48"/>
      <c r="B48"/>
      <c r="C48"/>
      <c r="D48" s="54"/>
      <c r="G48" s="6"/>
      <c r="H48" s="6"/>
      <c r="I48" s="57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/>
      <c r="AD48" s="59"/>
      <c r="AF48" s="16"/>
      <c r="AG48"/>
    </row>
    <row r="49" spans="1:82" s="1" customFormat="1" ht="13.5" customHeight="1" x14ac:dyDescent="0.2">
      <c r="A49"/>
      <c r="B49"/>
      <c r="C49"/>
      <c r="D49" s="54"/>
      <c r="G49" s="6"/>
      <c r="H49" s="6"/>
      <c r="I49" s="57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/>
      <c r="AA49" s="88"/>
      <c r="AB49" s="54"/>
      <c r="AC49" s="139"/>
      <c r="AD49" s="78"/>
      <c r="AF49" s="50"/>
      <c r="AG49"/>
    </row>
    <row r="50" spans="1:82" s="1" customFormat="1" ht="13.5" customHeight="1" x14ac:dyDescent="0.2">
      <c r="A50"/>
      <c r="B50"/>
      <c r="C50"/>
      <c r="D50" s="54"/>
      <c r="E50"/>
      <c r="F50"/>
      <c r="G50" s="6"/>
      <c r="H50" s="6"/>
      <c r="I50" s="57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/>
      <c r="AA50" s="88"/>
      <c r="AB50" s="54"/>
      <c r="AC50" s="139"/>
      <c r="AD50" s="78"/>
      <c r="AE50" s="59"/>
      <c r="AF50" s="50"/>
      <c r="AG50"/>
    </row>
    <row r="51" spans="1:82" ht="13.5" customHeight="1" x14ac:dyDescent="0.2"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88"/>
      <c r="AB51" s="54"/>
      <c r="AC51" s="139"/>
      <c r="AF51" s="133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</row>
    <row r="52" spans="1:82" ht="13.5" customHeight="1" x14ac:dyDescent="0.2">
      <c r="AA52" s="88"/>
      <c r="AB52" s="54"/>
      <c r="AC52" s="139"/>
      <c r="AD52" s="62"/>
      <c r="AE52" s="60"/>
      <c r="AF52" s="117"/>
      <c r="AG52" s="1"/>
    </row>
    <row r="53" spans="1:82" x14ac:dyDescent="0.2">
      <c r="D53"/>
      <c r="G53" s="6"/>
      <c r="H53" s="6"/>
      <c r="I53" s="57"/>
      <c r="AF53" s="139"/>
      <c r="AG53" s="1"/>
    </row>
    <row r="54" spans="1:82" x14ac:dyDescent="0.2">
      <c r="D54"/>
      <c r="G54" s="6"/>
      <c r="H54" s="6"/>
      <c r="I54" s="57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D54" s="67"/>
      <c r="AE54" s="141"/>
      <c r="AF54" s="50"/>
      <c r="AG54" s="1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W54" s="3"/>
      <c r="BX54" s="3"/>
      <c r="BY54" s="3"/>
      <c r="BZ54" s="3"/>
      <c r="CA54" s="3"/>
      <c r="CB54" s="3"/>
    </row>
    <row r="55" spans="1:82" x14ac:dyDescent="0.2">
      <c r="A55" s="73"/>
      <c r="C55" s="93"/>
      <c r="H55" s="6"/>
      <c r="I55" s="57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100"/>
      <c r="AB55" s="100"/>
      <c r="AC55" s="101"/>
      <c r="AD55" s="67"/>
      <c r="AE55" s="63"/>
      <c r="AF55" s="1"/>
      <c r="BS55" s="62"/>
      <c r="BT55" s="62"/>
      <c r="BU55" s="62"/>
      <c r="BV55" s="62"/>
      <c r="BW55" s="62"/>
      <c r="BX55" s="62"/>
      <c r="BY55" s="62"/>
      <c r="BZ55" s="62"/>
      <c r="CA55" s="62"/>
      <c r="CB55" s="62"/>
    </row>
    <row r="56" spans="1:82" ht="18" x14ac:dyDescent="0.25">
      <c r="A56" s="73"/>
      <c r="B56" s="74"/>
      <c r="C56" s="79"/>
      <c r="D56" s="113"/>
      <c r="G56" s="128"/>
      <c r="H56" s="128"/>
      <c r="I56" s="57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100"/>
      <c r="AB56" s="100"/>
      <c r="AC56" s="101"/>
      <c r="AD56" s="67"/>
      <c r="AE56" s="67"/>
      <c r="AF56" s="1"/>
      <c r="AG56" s="1"/>
      <c r="BS56" s="63"/>
      <c r="BT56" s="63"/>
      <c r="BU56" s="63"/>
      <c r="BV56" s="63"/>
      <c r="BW56" s="63"/>
      <c r="BX56" s="63"/>
      <c r="BY56" s="63"/>
      <c r="BZ56" s="63"/>
      <c r="CA56" s="64" t="s">
        <v>38</v>
      </c>
      <c r="CB56" s="65"/>
      <c r="CC56" s="66"/>
      <c r="CD56" s="66"/>
    </row>
    <row r="57" spans="1:82" x14ac:dyDescent="0.2">
      <c r="A57" s="62"/>
      <c r="B57" s="62"/>
      <c r="C57" s="62"/>
      <c r="D57" s="115"/>
      <c r="G57" s="60"/>
      <c r="I57" s="4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00"/>
      <c r="AB57" s="100"/>
      <c r="AC57" s="101"/>
      <c r="AD57" s="67"/>
      <c r="AE57" s="67"/>
      <c r="AF57" s="1"/>
      <c r="AG57" s="50"/>
      <c r="BS57" s="68"/>
      <c r="BT57" s="68"/>
      <c r="BU57" s="68"/>
      <c r="BV57" s="68"/>
      <c r="BW57" s="68"/>
      <c r="BX57" s="68"/>
      <c r="BY57" s="68"/>
      <c r="BZ57" s="68"/>
      <c r="CA57" s="69" t="e">
        <f>IF(AND($C$55&gt;=CC57,$C$55&lt;=CD57),"yes","no")</f>
        <v>#REF!</v>
      </c>
      <c r="CB57" s="69" t="e">
        <f>IF(AND(#REF!&gt;=CC57,#REF!&lt;=CD57),"yes","no")</f>
        <v>#REF!</v>
      </c>
      <c r="CC57" s="70" t="e">
        <f>#REF!</f>
        <v>#REF!</v>
      </c>
      <c r="CD57" s="70" t="e">
        <f>#REF!</f>
        <v>#REF!</v>
      </c>
    </row>
    <row r="58" spans="1:82" x14ac:dyDescent="0.2">
      <c r="A58" s="95"/>
      <c r="B58" s="95"/>
      <c r="C58" s="95"/>
      <c r="D58" s="95"/>
      <c r="G58" s="78" t="s">
        <v>49</v>
      </c>
      <c r="I58" s="4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00"/>
      <c r="AC58" s="101"/>
      <c r="AD58" s="67"/>
      <c r="AE58" s="67"/>
      <c r="AF58" s="1"/>
      <c r="AG58" s="1"/>
      <c r="BS58" s="68"/>
      <c r="BT58" s="68"/>
      <c r="BU58" s="68"/>
      <c r="BV58" s="68"/>
      <c r="BW58" s="68"/>
      <c r="BX58" s="68"/>
      <c r="BY58" s="68"/>
      <c r="BZ58" s="68"/>
      <c r="CA58" s="69" t="e">
        <f>IF(AND($C$55&gt;=CC58,$C$55&lt;=CD58),"yes","no")</f>
        <v>#REF!</v>
      </c>
      <c r="CB58" s="69" t="e">
        <f>IF(AND(#REF!&gt;=CC58,#REF!&lt;=CD58),"yes","no")</f>
        <v>#REF!</v>
      </c>
      <c r="CC58" s="70" t="e">
        <f>#REF!</f>
        <v>#REF!</v>
      </c>
      <c r="CD58" s="70" t="e">
        <f>#REF!</f>
        <v>#REF!</v>
      </c>
    </row>
    <row r="59" spans="1:82" x14ac:dyDescent="0.2">
      <c r="A59" s="54"/>
      <c r="B59" s="96"/>
      <c r="C59" s="61"/>
      <c r="D59" s="114"/>
      <c r="I59" s="4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100"/>
      <c r="AB59" s="100"/>
      <c r="AC59" s="101"/>
      <c r="AD59" s="67"/>
      <c r="AE59" s="67"/>
      <c r="AF59" s="1"/>
      <c r="AG59" s="1"/>
      <c r="BS59" s="68"/>
      <c r="BT59" s="68"/>
      <c r="BU59" s="68"/>
      <c r="BV59" s="68"/>
      <c r="BW59" s="68"/>
      <c r="BX59" s="68"/>
      <c r="BY59" s="68"/>
      <c r="BZ59" s="68"/>
      <c r="CA59" s="69" t="e">
        <f>IF(AND($C$55&gt;=CC59,$C$55&lt;=CD59),"yes","no")</f>
        <v>#REF!</v>
      </c>
      <c r="CB59" s="69" t="e">
        <f>IF(AND(#REF!&gt;=CC59,#REF!&lt;=CD59),"yes","no")</f>
        <v>#REF!</v>
      </c>
      <c r="CC59" s="70" t="e">
        <f>#REF!</f>
        <v>#REF!</v>
      </c>
      <c r="CD59" s="70" t="e">
        <f>#REF!</f>
        <v>#REF!</v>
      </c>
    </row>
    <row r="60" spans="1:82" x14ac:dyDescent="0.2">
      <c r="A60" s="54"/>
      <c r="B60" s="102"/>
      <c r="C60" s="61"/>
      <c r="D60" s="114"/>
      <c r="I60" s="4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100"/>
      <c r="AC60" s="101"/>
      <c r="AD60" s="67"/>
      <c r="AE60" s="67"/>
      <c r="AF60" s="1"/>
      <c r="AG60" s="1"/>
      <c r="BS60" s="68"/>
      <c r="BT60" s="68"/>
      <c r="BU60" s="68"/>
      <c r="BV60" s="68"/>
      <c r="BW60" s="68"/>
      <c r="BX60" s="68"/>
      <c r="BY60" s="68"/>
      <c r="BZ60" s="68"/>
      <c r="CA60" s="69" t="e">
        <f>IF(AND($C$55&gt;=CC60,$C$55&lt;=CD60),"yes","no")</f>
        <v>#REF!</v>
      </c>
      <c r="CB60" s="69" t="e">
        <f>IF(AND(#REF!&gt;=CC60,#REF!&lt;=CD60),"yes","no")</f>
        <v>#REF!</v>
      </c>
      <c r="CC60" s="70" t="e">
        <f>#REF!</f>
        <v>#REF!</v>
      </c>
      <c r="CD60" s="70" t="e">
        <f>#REF!</f>
        <v>#REF!</v>
      </c>
    </row>
    <row r="61" spans="1:82" x14ac:dyDescent="0.2">
      <c r="A61" s="54"/>
      <c r="B61" s="102"/>
      <c r="C61" s="61"/>
      <c r="D61" s="114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100"/>
      <c r="AB61" s="100"/>
      <c r="AC61" s="101"/>
      <c r="AD61" s="67"/>
      <c r="AE61" s="67"/>
      <c r="AF61" s="1"/>
      <c r="AG61" s="1"/>
      <c r="BS61" s="68"/>
      <c r="BT61" s="68"/>
      <c r="BU61" s="68"/>
      <c r="BV61" s="68"/>
      <c r="BW61" s="68"/>
      <c r="BX61" s="68"/>
      <c r="BY61" s="68"/>
      <c r="BZ61" s="68"/>
      <c r="CA61" s="69"/>
      <c r="CB61" s="69"/>
      <c r="CC61" s="70"/>
      <c r="CD61" s="70"/>
    </row>
    <row r="62" spans="1:82" x14ac:dyDescent="0.2">
      <c r="A62" s="54"/>
      <c r="B62" s="102"/>
      <c r="C62" s="61"/>
      <c r="D62" s="114"/>
      <c r="G62" s="95"/>
      <c r="H62" s="95"/>
      <c r="I62" s="95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100"/>
      <c r="AB62" s="100"/>
      <c r="AC62" s="101"/>
      <c r="AD62" s="67"/>
      <c r="AE62" s="67"/>
      <c r="AF62" s="59"/>
      <c r="AG62" s="1"/>
      <c r="BS62" s="68"/>
      <c r="BT62" s="68"/>
      <c r="BU62" s="68"/>
      <c r="BV62" s="68"/>
      <c r="BW62" s="68"/>
      <c r="BX62" s="68"/>
      <c r="BY62" s="68"/>
      <c r="BZ62" s="68"/>
      <c r="CA62" s="69" t="e">
        <f>IF(AND($C$55&gt;=CC62,$C$55&lt;=CD62),"yes","no")</f>
        <v>#REF!</v>
      </c>
      <c r="CB62" s="69" t="e">
        <f>IF(AND(#REF!&gt;=CC62,#REF!&lt;=CD62),"yes","no")</f>
        <v>#REF!</v>
      </c>
      <c r="CC62" s="70" t="e">
        <f>#REF!</f>
        <v>#REF!</v>
      </c>
      <c r="CD62" s="70" t="e">
        <f>#REF!</f>
        <v>#REF!</v>
      </c>
    </row>
    <row r="63" spans="1:82" x14ac:dyDescent="0.2">
      <c r="A63" s="54"/>
      <c r="B63" s="102"/>
      <c r="C63" s="61"/>
      <c r="D63" s="114"/>
      <c r="E63" t="s">
        <v>49</v>
      </c>
      <c r="G63" s="98"/>
      <c r="H63" s="98"/>
      <c r="I63" s="98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100"/>
      <c r="AB63" s="100"/>
      <c r="AC63" s="105"/>
      <c r="AD63" s="67"/>
      <c r="AE63" s="67"/>
      <c r="AG63" s="1"/>
      <c r="BS63" s="68"/>
      <c r="BT63" s="68"/>
      <c r="BU63" s="68"/>
      <c r="BV63" s="68"/>
      <c r="BW63" s="68"/>
      <c r="BX63" s="68"/>
      <c r="BY63" s="68"/>
      <c r="BZ63" s="68"/>
      <c r="CA63" s="69" t="e">
        <f>IF(AND($C$55&gt;=CC63,$C$55&lt;=CD63),"yes","no")</f>
        <v>#REF!</v>
      </c>
      <c r="CB63" s="69" t="e">
        <f>IF(AND(#REF!&gt;=CC63,#REF!&lt;=CD63),"yes","no")</f>
        <v>#REF!</v>
      </c>
      <c r="CC63" s="70" t="e">
        <f>#REF!</f>
        <v>#REF!</v>
      </c>
      <c r="CD63" s="70" t="e">
        <f>#REF!</f>
        <v>#REF!</v>
      </c>
    </row>
    <row r="64" spans="1:82" x14ac:dyDescent="0.2">
      <c r="A64" s="54"/>
      <c r="B64" s="102"/>
      <c r="C64" s="61"/>
      <c r="D64" s="114"/>
      <c r="F64" s="94"/>
      <c r="G64" s="98"/>
      <c r="H64" s="98"/>
      <c r="I64" s="98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5"/>
      <c r="AB64" s="105"/>
      <c r="AC64" s="49"/>
      <c r="AD64" s="106"/>
      <c r="AE64" s="67"/>
      <c r="AG64" s="1"/>
      <c r="BS64" s="68"/>
      <c r="BT64" s="68"/>
      <c r="BU64" s="68"/>
      <c r="BV64" s="68"/>
      <c r="BW64" s="68"/>
      <c r="BX64" s="68"/>
      <c r="BY64" s="68"/>
      <c r="BZ64" s="68"/>
      <c r="CA64" s="69" t="e">
        <f>IF(AND($C$55&gt;=CC64,$C$55&lt;=CD64),"yes","no")</f>
        <v>#REF!</v>
      </c>
      <c r="CB64" s="69" t="e">
        <f>IF(AND(#REF!&gt;=CC64,#REF!&lt;=CD64),"yes","no")</f>
        <v>#REF!</v>
      </c>
      <c r="CC64" s="70" t="e">
        <f>#REF!</f>
        <v>#REF!</v>
      </c>
      <c r="CD64" s="70" t="e">
        <f>#REF!</f>
        <v>#REF!</v>
      </c>
    </row>
    <row r="65" spans="1:82" x14ac:dyDescent="0.2">
      <c r="A65" s="54"/>
      <c r="B65" s="102"/>
      <c r="C65" s="61"/>
      <c r="D65" s="114"/>
      <c r="F65" s="107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16"/>
      <c r="AA65" s="49"/>
      <c r="AB65" s="49"/>
      <c r="AD65" s="62"/>
      <c r="AE65" s="67"/>
      <c r="AG65" s="59"/>
      <c r="BS65" s="68"/>
      <c r="BT65" s="68"/>
      <c r="BU65" s="68"/>
      <c r="BV65" s="68"/>
      <c r="BW65" s="68"/>
      <c r="BX65" s="68"/>
      <c r="BY65" s="68"/>
      <c r="BZ65" s="68"/>
      <c r="CA65" s="69" t="e">
        <f>IF(AND($C$55&gt;=CC65,$C$55&lt;=CD65),"yes","no")</f>
        <v>#REF!</v>
      </c>
      <c r="CB65" s="69" t="e">
        <f>IF(AND(#REF!&gt;=CC65,#REF!&lt;=CD65),"yes","no")</f>
        <v>#REF!</v>
      </c>
      <c r="CC65" s="70" t="e">
        <f>#REF!</f>
        <v>#REF!</v>
      </c>
      <c r="CD65" s="70" t="e">
        <f>#REF!</f>
        <v>#REF!</v>
      </c>
    </row>
    <row r="66" spans="1:82" x14ac:dyDescent="0.2">
      <c r="A66" s="68"/>
      <c r="B66" s="68"/>
      <c r="C66" s="103"/>
      <c r="D66" s="103"/>
      <c r="E66" s="62"/>
      <c r="F66" s="62"/>
      <c r="Z66" s="2"/>
      <c r="AD66" s="72"/>
      <c r="AE66" s="106"/>
      <c r="AF66" s="62"/>
      <c r="BS66" s="68"/>
      <c r="BT66" s="68"/>
      <c r="BU66" s="68"/>
      <c r="BV66" s="68"/>
      <c r="BW66" s="68"/>
      <c r="BX66" s="68"/>
      <c r="BY66" s="68"/>
      <c r="BZ66" s="68"/>
      <c r="CA66" s="69" t="str">
        <f>IF(AND($C$55&gt;=CC66,$C$55&lt;=CD66),"yes","no")</f>
        <v>yes</v>
      </c>
      <c r="CB66" s="69" t="e">
        <f>IF(AND(#REF!&gt;=CC66,#REF!&lt;=CD66),"yes","no")</f>
        <v>#REF!</v>
      </c>
      <c r="CC66" s="71"/>
      <c r="CD66" s="71"/>
    </row>
    <row r="67" spans="1:82" x14ac:dyDescent="0.2">
      <c r="A67" s="62"/>
      <c r="B67" s="62"/>
      <c r="C67" s="62"/>
      <c r="D67" s="115"/>
      <c r="E67" s="95"/>
      <c r="F67" s="95"/>
      <c r="AD67" s="72"/>
      <c r="AE67" s="62"/>
      <c r="AF67" s="63"/>
      <c r="BS67" s="62"/>
      <c r="BT67" s="62"/>
      <c r="BU67" s="62"/>
      <c r="BV67" s="62"/>
      <c r="BW67" s="62"/>
      <c r="BX67" s="62"/>
      <c r="BY67" s="62"/>
      <c r="BZ67" s="62"/>
      <c r="CA67" s="62"/>
      <c r="CB67" s="62"/>
    </row>
    <row r="68" spans="1:82" x14ac:dyDescent="0.2">
      <c r="E68" s="97"/>
      <c r="F68" s="98"/>
      <c r="AD68" s="72"/>
      <c r="AE68" s="72"/>
      <c r="AF68" s="67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</row>
    <row r="69" spans="1:82" ht="13.5" customHeight="1" x14ac:dyDescent="0.2">
      <c r="A69" s="1"/>
      <c r="B69" s="1"/>
      <c r="C69" s="1"/>
      <c r="D69" s="77"/>
      <c r="E69" s="97"/>
      <c r="F69" s="98"/>
      <c r="G69" s="62"/>
      <c r="H69" s="62"/>
      <c r="I69" s="62"/>
      <c r="AC69" s="62"/>
      <c r="AD69" s="62"/>
      <c r="AE69" s="72"/>
      <c r="AF69" s="67"/>
      <c r="AG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</row>
    <row r="70" spans="1:82" s="1" customFormat="1" x14ac:dyDescent="0.2">
      <c r="D70" s="16"/>
      <c r="E70" s="97"/>
      <c r="F70" s="98"/>
      <c r="G70" s="95"/>
      <c r="H70" s="95"/>
      <c r="I70" s="95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3"/>
      <c r="AD70" s="62"/>
      <c r="AE70" s="72"/>
      <c r="AF70" s="67"/>
      <c r="AG70" s="63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2"/>
      <c r="CA70" s="72"/>
      <c r="CB70" s="72"/>
      <c r="CC70" s="75"/>
    </row>
    <row r="71" spans="1:82" s="1" customFormat="1" x14ac:dyDescent="0.2">
      <c r="D71" s="16"/>
      <c r="E71" s="97"/>
      <c r="F71" s="98"/>
      <c r="G71" s="98"/>
      <c r="H71" s="98"/>
      <c r="I71" s="98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108"/>
      <c r="AD71" s="62"/>
      <c r="AE71" s="62"/>
      <c r="AF71" s="67"/>
      <c r="AG71" s="67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2"/>
      <c r="CB71" s="72"/>
    </row>
    <row r="72" spans="1:82" s="1" customFormat="1" x14ac:dyDescent="0.2">
      <c r="A72"/>
      <c r="B72"/>
      <c r="C72"/>
      <c r="D72" s="54"/>
      <c r="E72" s="97"/>
      <c r="F72" s="98"/>
      <c r="G72" s="98"/>
      <c r="H72" s="98"/>
      <c r="I72" s="98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100"/>
      <c r="AB72" s="100"/>
      <c r="AC72" s="108"/>
      <c r="AD72" s="62"/>
      <c r="AE72" s="62"/>
      <c r="AF72" s="62"/>
      <c r="AG72" s="67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  <c r="CB72" s="72"/>
    </row>
    <row r="73" spans="1:82" ht="18" x14ac:dyDescent="0.25">
      <c r="E73" s="97"/>
      <c r="F73" s="98"/>
      <c r="G73" s="98"/>
      <c r="H73" s="98"/>
      <c r="I73" s="98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100"/>
      <c r="AB73" s="100"/>
      <c r="AC73" s="108"/>
      <c r="AE73" s="62"/>
      <c r="AF73" s="62"/>
      <c r="AG73" s="67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4" t="s">
        <v>38</v>
      </c>
      <c r="CB73" s="65"/>
      <c r="CC73" s="66"/>
      <c r="CD73" s="66"/>
    </row>
    <row r="74" spans="1:82" x14ac:dyDescent="0.2">
      <c r="E74" s="97"/>
      <c r="F74" s="98"/>
      <c r="G74" s="98"/>
      <c r="H74" s="98"/>
      <c r="I74" s="98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100"/>
      <c r="AB74" s="100"/>
      <c r="AC74" s="108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9" t="e">
        <f>IF(AND(#REF!&gt;=CC74,#REF!&lt;=CD74),"yes","no")</f>
        <v>#REF!</v>
      </c>
      <c r="CB74" s="69" t="str">
        <f>IF(AND($C$56&gt;CC74,$C$56&lt;=CD74),"yes","no")</f>
        <v>no</v>
      </c>
      <c r="CC74" s="76">
        <f>B59</f>
        <v>0</v>
      </c>
      <c r="CD74" s="76">
        <f>E68</f>
        <v>0</v>
      </c>
    </row>
    <row r="75" spans="1:82" x14ac:dyDescent="0.2">
      <c r="E75" s="68"/>
      <c r="F75" s="68"/>
      <c r="G75" s="98"/>
      <c r="H75" s="98"/>
      <c r="I75" s="98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100"/>
      <c r="AB75" s="100"/>
      <c r="AC75" s="108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9" t="e">
        <f>IF(AND(#REF!&gt;=CC75,#REF!&lt;=CD75),"yes","no")</f>
        <v>#REF!</v>
      </c>
      <c r="CB75" s="69" t="str">
        <f>IF(AND($C$56&gt;CC75,$C$56&lt;=CD75),"yes","no")</f>
        <v>no</v>
      </c>
      <c r="CC75" s="76">
        <f>B60</f>
        <v>0</v>
      </c>
      <c r="CD75" s="76">
        <f>E69</f>
        <v>0</v>
      </c>
    </row>
    <row r="76" spans="1:82" x14ac:dyDescent="0.2">
      <c r="E76" s="62"/>
      <c r="F76" s="62"/>
      <c r="G76" s="98"/>
      <c r="H76" s="98"/>
      <c r="I76" s="98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100"/>
      <c r="AB76" s="100"/>
      <c r="AC76" s="108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9" t="e">
        <f>IF(AND(#REF!&gt;=CC76,#REF!&lt;=CD76),"yes","no")</f>
        <v>#REF!</v>
      </c>
      <c r="CB76" s="69" t="str">
        <f>IF(AND($C$56&gt;CC76,$C$56&lt;=CD76),"yes","no")</f>
        <v>no</v>
      </c>
      <c r="CC76" s="76">
        <f>B61</f>
        <v>0</v>
      </c>
      <c r="CD76" s="76">
        <f>E70</f>
        <v>0</v>
      </c>
    </row>
    <row r="77" spans="1:82" x14ac:dyDescent="0.2">
      <c r="G77" s="98"/>
      <c r="H77" s="98"/>
      <c r="I77" s="98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100"/>
      <c r="AB77" s="100"/>
      <c r="AC77" s="108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CA77" s="69" t="e">
        <f>IF(AND(#REF!&gt;=CC77,#REF!&lt;=CD77),"yes","no")</f>
        <v>#REF!</v>
      </c>
      <c r="CB77" s="69" t="str">
        <f>IF(AND($C$56&gt;CC77,$C$56&lt;=CD77),"yes","no")</f>
        <v>no</v>
      </c>
      <c r="CC77" s="76">
        <f>B62</f>
        <v>0</v>
      </c>
      <c r="CD77" s="76">
        <f>E71</f>
        <v>0</v>
      </c>
    </row>
    <row r="78" spans="1:82" ht="14.25" x14ac:dyDescent="0.2">
      <c r="E78" s="77"/>
      <c r="F78" s="16"/>
      <c r="G78" s="98"/>
      <c r="H78" s="98"/>
      <c r="I78" s="98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100"/>
      <c r="AB78" s="100"/>
      <c r="AC78" s="108"/>
      <c r="AF78" s="62"/>
      <c r="AG78" s="62"/>
      <c r="CA78" s="69"/>
      <c r="CB78" s="69"/>
      <c r="CC78" s="76"/>
      <c r="CD78" s="76"/>
    </row>
    <row r="79" spans="1:82" x14ac:dyDescent="0.2">
      <c r="E79" s="1"/>
      <c r="F79" s="1"/>
      <c r="G79" s="62"/>
      <c r="H79" s="62"/>
      <c r="I79" s="62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109"/>
      <c r="AB79" s="109"/>
      <c r="AC79" s="92"/>
      <c r="AF79" s="62"/>
      <c r="AG79" s="62"/>
      <c r="CA79" s="69" t="e">
        <f>IF(AND(#REF!&gt;=CC79,#REF!&lt;=CD79),"yes","no")</f>
        <v>#REF!</v>
      </c>
      <c r="CB79" s="69" t="str">
        <f>IF(AND($C$56&gt;CC79,$C$56&lt;=CD79),"yes","no")</f>
        <v>no</v>
      </c>
      <c r="CC79" s="76">
        <f>B64</f>
        <v>0</v>
      </c>
      <c r="CD79" s="76">
        <f>E73</f>
        <v>0</v>
      </c>
    </row>
    <row r="80" spans="1:82" x14ac:dyDescent="0.2">
      <c r="E80" s="1"/>
      <c r="F80" s="1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72"/>
      <c r="AA80" s="49"/>
      <c r="AB80" s="49"/>
      <c r="AF80" s="72"/>
      <c r="AG80" s="62"/>
      <c r="CA80" s="69" t="e">
        <f>IF(AND(#REF!&gt;=CC80,#REF!&lt;=CD80),"yes","no")</f>
        <v>#REF!</v>
      </c>
      <c r="CB80" s="69" t="str">
        <f>IF(AND($C$56&gt;CC80,$C$56&lt;=CD80),"yes","no")</f>
        <v>no</v>
      </c>
      <c r="CC80" s="76">
        <f>B65</f>
        <v>0</v>
      </c>
      <c r="CD80" s="76">
        <f>E74</f>
        <v>0</v>
      </c>
    </row>
    <row r="81" spans="7:82" x14ac:dyDescent="0.2">
      <c r="G81" s="16"/>
      <c r="H81" s="16"/>
      <c r="I81" s="16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C81" s="1"/>
      <c r="AF81" s="72"/>
      <c r="AG81" s="62"/>
      <c r="CA81" s="69" t="e">
        <f>IF(AND(#REF!&gt;=CC81,#REF!&lt;=CD81),"yes","no")</f>
        <v>#REF!</v>
      </c>
      <c r="CB81" s="69" t="str">
        <f>IF(AND($C$56&gt;CC81,$C$56&lt;=CD81),"yes","no")</f>
        <v>no</v>
      </c>
      <c r="CC81" s="76"/>
      <c r="CD81" s="76"/>
    </row>
    <row r="82" spans="7:82" x14ac:dyDescent="0.2">
      <c r="G82" s="1"/>
      <c r="H82" s="1"/>
      <c r="I82" s="1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10"/>
      <c r="AB82" s="110"/>
      <c r="AC82" s="1"/>
      <c r="AF82" s="72"/>
      <c r="AG82" s="62"/>
    </row>
    <row r="83" spans="7:82" x14ac:dyDescent="0.2">
      <c r="G83" s="1"/>
      <c r="H83" s="1"/>
      <c r="I83" s="1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"/>
      <c r="AA83" s="1"/>
      <c r="AB83" s="1"/>
      <c r="AC83" s="1"/>
      <c r="AF83" s="62"/>
      <c r="AG83" s="72"/>
    </row>
    <row r="84" spans="7:82" x14ac:dyDescent="0.2">
      <c r="I84" s="5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F84" s="62"/>
      <c r="AG84" s="72"/>
    </row>
    <row r="85" spans="7:82" x14ac:dyDescent="0.2"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AF85" s="62"/>
      <c r="AG85" s="72"/>
    </row>
    <row r="86" spans="7:82" x14ac:dyDescent="0.2"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F86" s="62"/>
      <c r="AG86" s="62"/>
    </row>
    <row r="87" spans="7:82" x14ac:dyDescent="0.2"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G87" s="62"/>
    </row>
    <row r="88" spans="7:82" x14ac:dyDescent="0.2"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G88" s="62"/>
    </row>
    <row r="89" spans="7:82" x14ac:dyDescent="0.2">
      <c r="AG89" s="62"/>
    </row>
  </sheetData>
  <sheetProtection password="C3EA" sheet="1" objects="1" scenarios="1" selectLockedCells="1"/>
  <mergeCells count="6">
    <mergeCell ref="A6:B6"/>
    <mergeCell ref="A7:B7"/>
    <mergeCell ref="B2:C2"/>
    <mergeCell ref="A5:B5"/>
    <mergeCell ref="J29:J30"/>
    <mergeCell ref="B11:D11"/>
  </mergeCells>
  <conditionalFormatting sqref="A5:A7 C5:C7 D7:D9 D15">
    <cfRule type="expression" dxfId="25" priority="60">
      <formula>$B$13="No"</formula>
    </cfRule>
  </conditionalFormatting>
  <conditionalFormatting sqref="D18">
    <cfRule type="cellIs" dxfId="24" priority="65" operator="greaterThan">
      <formula>#REF!+0.01</formula>
    </cfRule>
  </conditionalFormatting>
  <conditionalFormatting sqref="D19:D20">
    <cfRule type="cellIs" dxfId="23" priority="1" operator="lessThan">
      <formula>-0.005</formula>
    </cfRule>
  </conditionalFormatting>
  <conditionalFormatting sqref="D21">
    <cfRule type="containsText" dxfId="22" priority="13" operator="containsText" text="Reduce Compensation">
      <formula>NOT(ISERROR(SEARCH("Reduce Compensation",D21)))</formula>
    </cfRule>
  </conditionalFormatting>
  <conditionalFormatting sqref="D23">
    <cfRule type="expression" dxfId="21" priority="2">
      <formula>$D$23="Reduce Compensation"</formula>
    </cfRule>
    <cfRule type="expression" dxfId="20" priority="8">
      <formula>$D$23="Within 1/9th Compliance"</formula>
    </cfRule>
  </conditionalFormatting>
  <conditionalFormatting sqref="D25">
    <cfRule type="containsText" dxfId="19" priority="15" operator="containsText" text="Reduce Compensation">
      <formula>NOT(ISERROR(SEARCH("Reduce Compensation",D25)))</formula>
    </cfRule>
  </conditionalFormatting>
  <conditionalFormatting sqref="D26">
    <cfRule type="cellIs" dxfId="18" priority="66" operator="greaterThan">
      <formula>#REF!+0.01</formula>
    </cfRule>
  </conditionalFormatting>
  <conditionalFormatting sqref="D27">
    <cfRule type="expression" dxfId="17" priority="4">
      <formula>$D$27="Reduce Compensation"</formula>
    </cfRule>
    <cfRule type="expression" dxfId="16" priority="7">
      <formula>$D$27="Within 1/9th Compliance"</formula>
    </cfRule>
  </conditionalFormatting>
  <conditionalFormatting sqref="D29">
    <cfRule type="containsText" dxfId="15" priority="14" operator="containsText" text="Reduce Compensation">
      <formula>NOT(ISERROR(SEARCH("Reduce Compensation",D29)))</formula>
    </cfRule>
  </conditionalFormatting>
  <conditionalFormatting sqref="D31">
    <cfRule type="cellIs" dxfId="14" priority="12" operator="equal">
      <formula>"Reduce Compensation"</formula>
    </cfRule>
  </conditionalFormatting>
  <conditionalFormatting sqref="D32">
    <cfRule type="containsText" dxfId="13" priority="10" operator="containsText" text="Reduce Compensation">
      <formula>NOT(ISERROR(SEARCH("Reduce Compensation",D32)))</formula>
    </cfRule>
  </conditionalFormatting>
  <conditionalFormatting sqref="D34">
    <cfRule type="expression" dxfId="12" priority="3">
      <formula>$D$34="Reduce Compensation"</formula>
    </cfRule>
    <cfRule type="expression" dxfId="11" priority="6">
      <formula>$D$34="Within 1/9th Compliance"</formula>
    </cfRule>
  </conditionalFormatting>
  <conditionalFormatting sqref="D56">
    <cfRule type="cellIs" dxfId="10" priority="47" stopIfTrue="1" operator="equal">
      <formula>"   Date not within the summer session"</formula>
    </cfRule>
  </conditionalFormatting>
  <conditionalFormatting sqref="AC33">
    <cfRule type="cellIs" dxfId="9" priority="44" operator="lessThan">
      <formula>0</formula>
    </cfRule>
  </conditionalFormatting>
  <dataValidations count="1">
    <dataValidation type="list" allowBlank="1" showInputMessage="1" showErrorMessage="1" sqref="B13:C13">
      <formula1>$AG$18:$AG$18</formula1>
    </dataValidation>
  </dataValidations>
  <pageMargins left="0.75" right="0.75" top="0" bottom="0" header="0.5" footer="0.5"/>
  <pageSetup scale="50" orientation="landscape" r:id="rId1"/>
  <headerFooter alignWithMargins="0"/>
  <ignoredErrors>
    <ignoredError sqref="D27 D3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="130" zoomScaleNormal="100" workbookViewId="0">
      <selection activeCell="G45" sqref="G45"/>
    </sheetView>
  </sheetViews>
  <sheetFormatPr defaultRowHeight="12.75" x14ac:dyDescent="0.2"/>
  <cols>
    <col min="2" max="2" width="20.5703125" customWidth="1"/>
    <col min="3" max="3" width="26" customWidth="1"/>
    <col min="4" max="4" width="27.140625" customWidth="1"/>
    <col min="5" max="5" width="19.5703125" customWidth="1"/>
    <col min="6" max="6" width="15.42578125" bestFit="1" customWidth="1"/>
    <col min="7" max="7" width="22.5703125" bestFit="1" customWidth="1"/>
    <col min="8" max="9" width="19" bestFit="1" customWidth="1"/>
  </cols>
  <sheetData>
    <row r="1" spans="1:10" x14ac:dyDescent="0.2">
      <c r="B1" s="187" t="s">
        <v>43</v>
      </c>
      <c r="C1" s="188"/>
      <c r="D1" s="189"/>
      <c r="E1" s="190"/>
      <c r="F1" s="190"/>
      <c r="G1" s="191"/>
    </row>
    <row r="2" spans="1:10" x14ac:dyDescent="0.2">
      <c r="B2" s="175"/>
      <c r="C2" s="192" t="s">
        <v>4</v>
      </c>
      <c r="D2" s="192" t="s">
        <v>5</v>
      </c>
      <c r="E2" s="193" t="s">
        <v>6</v>
      </c>
      <c r="F2" s="194" t="s">
        <v>7</v>
      </c>
      <c r="G2" s="195"/>
    </row>
    <row r="3" spans="1:10" x14ac:dyDescent="0.2">
      <c r="B3" s="196" t="s">
        <v>40</v>
      </c>
      <c r="C3" s="197">
        <f>'Summer Teaching'!F7</f>
        <v>45796</v>
      </c>
      <c r="D3" s="197">
        <f>'Summer Teaching'!AD4</f>
        <v>45809</v>
      </c>
      <c r="E3" s="198">
        <f>'Summer Teaching'!AD5</f>
        <v>45839</v>
      </c>
      <c r="F3" s="197">
        <f>'Summer Teaching'!AD6</f>
        <v>45870</v>
      </c>
      <c r="G3" s="195"/>
    </row>
    <row r="4" spans="1:10" x14ac:dyDescent="0.2">
      <c r="B4" s="196" t="s">
        <v>39</v>
      </c>
      <c r="C4" s="197">
        <f>'Summer Teaching'!AE3</f>
        <v>45808</v>
      </c>
      <c r="D4" s="197">
        <f>'Summer Teaching'!AE4</f>
        <v>45838</v>
      </c>
      <c r="E4" s="198">
        <f>'Summer Teaching'!AE5</f>
        <v>45869</v>
      </c>
      <c r="F4" s="197">
        <f>'Summer Teaching'!C30</f>
        <v>45877</v>
      </c>
      <c r="G4" s="126" t="s">
        <v>48</v>
      </c>
    </row>
    <row r="5" spans="1:10" x14ac:dyDescent="0.2">
      <c r="B5" s="196" t="s">
        <v>37</v>
      </c>
      <c r="C5" s="199" t="s">
        <v>73</v>
      </c>
      <c r="D5" s="133">
        <f>'Summer Teaching'!C6</f>
        <v>0</v>
      </c>
      <c r="E5" s="200">
        <f>'Summer Teaching'!C6</f>
        <v>0</v>
      </c>
      <c r="F5" s="201">
        <f>'Summer Teaching'!C6</f>
        <v>0</v>
      </c>
      <c r="G5" s="169">
        <f>'Summer Teaching'!C7</f>
        <v>0</v>
      </c>
    </row>
    <row r="6" spans="1:10" x14ac:dyDescent="0.2">
      <c r="B6" s="175" t="s">
        <v>65</v>
      </c>
      <c r="C6" s="78">
        <f>'Summer Teaching'!D18</f>
        <v>0</v>
      </c>
      <c r="D6" s="117">
        <f>'Summer Teaching'!D22</f>
        <v>0</v>
      </c>
      <c r="E6" s="117">
        <f>'Summer Teaching'!D26</f>
        <v>0</v>
      </c>
      <c r="F6" s="117">
        <f>'Summer Teaching'!D30</f>
        <v>0</v>
      </c>
      <c r="G6" s="202">
        <f>SUM(C6:F6)</f>
        <v>0</v>
      </c>
      <c r="H6" s="158" t="s">
        <v>75</v>
      </c>
    </row>
    <row r="7" spans="1:10" x14ac:dyDescent="0.2">
      <c r="B7" s="175" t="s">
        <v>66</v>
      </c>
      <c r="C7" s="78">
        <f>B14</f>
        <v>0</v>
      </c>
      <c r="D7" s="117">
        <f>B23</f>
        <v>0</v>
      </c>
      <c r="E7" s="117">
        <f>B32</f>
        <v>0</v>
      </c>
      <c r="F7" s="117">
        <f>B41</f>
        <v>0</v>
      </c>
      <c r="G7" s="202">
        <f>SUM(C7:F7)</f>
        <v>0</v>
      </c>
    </row>
    <row r="8" spans="1:10" x14ac:dyDescent="0.2">
      <c r="B8" s="196" t="s">
        <v>68</v>
      </c>
      <c r="C8" s="139">
        <f>C6+C7</f>
        <v>0</v>
      </c>
      <c r="D8" s="139">
        <f>D6+D7</f>
        <v>0</v>
      </c>
      <c r="E8" s="139">
        <f>E6+E7</f>
        <v>0</v>
      </c>
      <c r="F8" s="139">
        <f>F6+F7</f>
        <v>0</v>
      </c>
      <c r="G8" s="169">
        <f>SUM(C8:F8)</f>
        <v>0</v>
      </c>
      <c r="H8" s="78"/>
    </row>
    <row r="9" spans="1:10" ht="13.5" thickBot="1" x14ac:dyDescent="0.25">
      <c r="B9" s="203" t="s">
        <v>69</v>
      </c>
      <c r="C9" s="204" t="s">
        <v>72</v>
      </c>
      <c r="D9" s="205" t="str">
        <f>IF(D8&lt;=D5, "Yes", "No")</f>
        <v>Yes</v>
      </c>
      <c r="E9" s="205" t="str">
        <f>IF(E8&lt;=E5, "Yes", "No")</f>
        <v>Yes</v>
      </c>
      <c r="F9" s="205" t="str">
        <f>IF(F8+C8&lt;=F5, "Yes", "No")</f>
        <v>Yes</v>
      </c>
      <c r="G9" s="206" t="str">
        <f>IF(G8&gt;'Summer Teaching'!C7,"Reduce Compensation", "Yes")</f>
        <v>Yes</v>
      </c>
      <c r="H9" s="158" t="s">
        <v>76</v>
      </c>
    </row>
    <row r="10" spans="1:10" x14ac:dyDescent="0.2">
      <c r="B10" s="240" t="s">
        <v>110</v>
      </c>
    </row>
    <row r="12" spans="1:10" ht="15" x14ac:dyDescent="0.25">
      <c r="A12" s="121" t="s">
        <v>4</v>
      </c>
      <c r="B12" s="151"/>
      <c r="E12" s="1" t="s">
        <v>106</v>
      </c>
    </row>
    <row r="13" spans="1:10" ht="13.5" thickBot="1" x14ac:dyDescent="0.25">
      <c r="B13" s="122" t="s">
        <v>46</v>
      </c>
      <c r="C13" s="122" t="s">
        <v>41</v>
      </c>
      <c r="D13" s="122" t="s">
        <v>67</v>
      </c>
      <c r="E13" s="122" t="s">
        <v>107</v>
      </c>
      <c r="F13" s="122" t="s">
        <v>42</v>
      </c>
      <c r="G13" s="235"/>
    </row>
    <row r="14" spans="1:10" ht="13.5" thickBot="1" x14ac:dyDescent="0.25">
      <c r="A14" s="118"/>
      <c r="B14" s="207">
        <f>SUM(F14:F19)</f>
        <v>0</v>
      </c>
      <c r="C14" s="210"/>
      <c r="D14" s="210"/>
      <c r="E14" s="210"/>
      <c r="F14" s="211">
        <v>0</v>
      </c>
      <c r="G14" s="212"/>
      <c r="H14" s="212"/>
      <c r="I14" s="212"/>
      <c r="J14" s="212"/>
    </row>
    <row r="15" spans="1:10" x14ac:dyDescent="0.2">
      <c r="A15" s="118"/>
      <c r="C15" s="210"/>
      <c r="D15" s="210"/>
      <c r="E15" s="210"/>
      <c r="F15" s="211">
        <v>0</v>
      </c>
      <c r="G15" s="212"/>
      <c r="H15" s="212"/>
      <c r="I15" s="212"/>
      <c r="J15" s="212"/>
    </row>
    <row r="16" spans="1:10" x14ac:dyDescent="0.2">
      <c r="A16" s="118"/>
      <c r="C16" s="210"/>
      <c r="D16" s="210"/>
      <c r="E16" s="210"/>
      <c r="F16" s="211">
        <v>0</v>
      </c>
      <c r="G16" s="212"/>
      <c r="H16" s="225"/>
      <c r="I16" s="212"/>
      <c r="J16" s="212"/>
    </row>
    <row r="17" spans="1:10" x14ac:dyDescent="0.2">
      <c r="A17" s="118"/>
      <c r="C17" s="210"/>
      <c r="D17" s="210"/>
      <c r="E17" s="210"/>
      <c r="F17" s="211">
        <v>0</v>
      </c>
      <c r="G17" s="212"/>
      <c r="H17" s="212"/>
      <c r="I17" s="212"/>
      <c r="J17" s="212"/>
    </row>
    <row r="18" spans="1:10" x14ac:dyDescent="0.2">
      <c r="A18" s="118"/>
      <c r="C18" s="210"/>
      <c r="D18" s="210"/>
      <c r="E18" s="210"/>
      <c r="F18" s="211">
        <v>0</v>
      </c>
      <c r="G18" s="212"/>
      <c r="H18" s="212"/>
      <c r="I18" s="212"/>
      <c r="J18" s="212"/>
    </row>
    <row r="19" spans="1:10" ht="13.5" thickBot="1" x14ac:dyDescent="0.25">
      <c r="A19" s="118"/>
      <c r="C19" s="213"/>
      <c r="D19" s="213"/>
      <c r="E19" s="213"/>
      <c r="F19" s="214">
        <v>0</v>
      </c>
      <c r="G19" s="212"/>
      <c r="H19" s="225"/>
      <c r="I19" s="212"/>
      <c r="J19" s="212"/>
    </row>
    <row r="20" spans="1:10" x14ac:dyDescent="0.2">
      <c r="C20" s="212"/>
      <c r="D20" s="212"/>
      <c r="E20" s="212"/>
      <c r="F20" s="212"/>
      <c r="G20" s="212"/>
    </row>
    <row r="21" spans="1:10" ht="15" x14ac:dyDescent="0.25">
      <c r="A21" s="121" t="s">
        <v>5</v>
      </c>
      <c r="B21" s="151"/>
      <c r="C21" s="212"/>
      <c r="D21" s="212"/>
      <c r="E21" s="1" t="s">
        <v>106</v>
      </c>
      <c r="F21" s="212"/>
      <c r="G21" s="212"/>
    </row>
    <row r="22" spans="1:10" ht="13.5" thickBot="1" x14ac:dyDescent="0.25">
      <c r="B22" s="122" t="s">
        <v>46</v>
      </c>
      <c r="C22" s="215" t="s">
        <v>41</v>
      </c>
      <c r="D22" s="215" t="s">
        <v>67</v>
      </c>
      <c r="E22" s="122" t="s">
        <v>107</v>
      </c>
      <c r="F22" s="215" t="s">
        <v>42</v>
      </c>
      <c r="G22" s="212"/>
    </row>
    <row r="23" spans="1:10" ht="13.5" thickBot="1" x14ac:dyDescent="0.25">
      <c r="A23" s="118"/>
      <c r="B23" s="207">
        <f>SUM(F23:F28)</f>
        <v>0</v>
      </c>
      <c r="C23" s="210"/>
      <c r="D23" s="210"/>
      <c r="E23" s="210"/>
      <c r="F23" s="211">
        <v>0</v>
      </c>
      <c r="G23" s="212"/>
      <c r="H23" s="212"/>
      <c r="I23" s="212"/>
      <c r="J23" s="212"/>
    </row>
    <row r="24" spans="1:10" ht="13.35" customHeight="1" x14ac:dyDescent="0.2">
      <c r="A24" s="118"/>
      <c r="C24" s="210"/>
      <c r="D24" s="210"/>
      <c r="E24" s="210"/>
      <c r="F24" s="211">
        <v>0</v>
      </c>
      <c r="G24" s="212"/>
      <c r="H24" s="212"/>
      <c r="I24" s="212"/>
      <c r="J24" s="212"/>
    </row>
    <row r="25" spans="1:10" x14ac:dyDescent="0.2">
      <c r="A25" s="118"/>
      <c r="C25" s="210"/>
      <c r="D25" s="210"/>
      <c r="E25" s="210"/>
      <c r="F25" s="211">
        <v>0</v>
      </c>
      <c r="G25" s="212"/>
      <c r="H25" s="212"/>
      <c r="I25" s="212"/>
      <c r="J25" s="212"/>
    </row>
    <row r="26" spans="1:10" x14ac:dyDescent="0.2">
      <c r="A26" s="118"/>
      <c r="C26" s="210"/>
      <c r="D26" s="210"/>
      <c r="E26" s="210"/>
      <c r="F26" s="211">
        <v>0</v>
      </c>
      <c r="G26" s="212"/>
      <c r="H26" s="212"/>
      <c r="I26" s="212"/>
      <c r="J26" s="212"/>
    </row>
    <row r="27" spans="1:10" x14ac:dyDescent="0.2">
      <c r="A27" s="118"/>
      <c r="C27" s="210"/>
      <c r="D27" s="210"/>
      <c r="E27" s="210"/>
      <c r="F27" s="211">
        <v>0</v>
      </c>
      <c r="G27" s="212"/>
      <c r="H27" s="212"/>
      <c r="I27" s="212"/>
      <c r="J27" s="212"/>
    </row>
    <row r="28" spans="1:10" ht="13.5" thickBot="1" x14ac:dyDescent="0.25">
      <c r="A28" s="118"/>
      <c r="C28" s="213"/>
      <c r="D28" s="213"/>
      <c r="E28" s="213"/>
      <c r="F28" s="214">
        <v>0</v>
      </c>
      <c r="G28" s="212"/>
      <c r="H28" s="212"/>
      <c r="I28" s="212"/>
      <c r="J28" s="212"/>
    </row>
    <row r="29" spans="1:10" x14ac:dyDescent="0.2">
      <c r="C29" s="212"/>
      <c r="D29" s="212"/>
      <c r="E29" s="212"/>
      <c r="F29" s="212"/>
      <c r="G29" s="212"/>
      <c r="H29" s="212"/>
      <c r="I29" s="212"/>
      <c r="J29" s="212"/>
    </row>
    <row r="30" spans="1:10" ht="15" x14ac:dyDescent="0.25">
      <c r="A30" s="121" t="s">
        <v>6</v>
      </c>
      <c r="B30" s="151"/>
      <c r="C30" s="212"/>
      <c r="D30" s="212"/>
      <c r="E30" s="1" t="s">
        <v>106</v>
      </c>
      <c r="F30" s="212"/>
      <c r="G30" s="212"/>
    </row>
    <row r="31" spans="1:10" ht="13.5" thickBot="1" x14ac:dyDescent="0.25">
      <c r="B31" s="122" t="s">
        <v>46</v>
      </c>
      <c r="C31" s="215" t="s">
        <v>41</v>
      </c>
      <c r="D31" s="215" t="s">
        <v>67</v>
      </c>
      <c r="E31" s="122" t="s">
        <v>107</v>
      </c>
      <c r="F31" s="215" t="s">
        <v>42</v>
      </c>
      <c r="G31" s="212"/>
    </row>
    <row r="32" spans="1:10" ht="13.5" thickBot="1" x14ac:dyDescent="0.25">
      <c r="A32" s="118"/>
      <c r="B32" s="207">
        <f>SUM(F32:F37)</f>
        <v>0</v>
      </c>
      <c r="C32" s="210"/>
      <c r="D32" s="210"/>
      <c r="E32" s="210"/>
      <c r="F32" s="211">
        <v>0</v>
      </c>
      <c r="G32" s="212"/>
      <c r="H32" s="212"/>
      <c r="I32" s="212"/>
      <c r="J32" s="212"/>
    </row>
    <row r="33" spans="1:10" ht="13.35" customHeight="1" x14ac:dyDescent="0.2">
      <c r="A33" s="118"/>
      <c r="C33" s="210"/>
      <c r="D33" s="210"/>
      <c r="E33" s="210"/>
      <c r="F33" s="211">
        <v>0</v>
      </c>
      <c r="G33" s="212"/>
      <c r="H33" s="212"/>
      <c r="I33" s="212"/>
      <c r="J33" s="212"/>
    </row>
    <row r="34" spans="1:10" x14ac:dyDescent="0.2">
      <c r="A34" s="118"/>
      <c r="C34" s="210"/>
      <c r="D34" s="210"/>
      <c r="E34" s="210"/>
      <c r="F34" s="211">
        <v>0</v>
      </c>
      <c r="G34" s="212"/>
      <c r="H34" s="212"/>
      <c r="I34" s="212"/>
      <c r="J34" s="212"/>
    </row>
    <row r="35" spans="1:10" x14ac:dyDescent="0.2">
      <c r="A35" s="118"/>
      <c r="C35" s="210"/>
      <c r="D35" s="210"/>
      <c r="E35" s="210"/>
      <c r="F35" s="211">
        <v>0</v>
      </c>
      <c r="G35" s="212"/>
      <c r="H35" s="212"/>
      <c r="I35" s="212"/>
      <c r="J35" s="212"/>
    </row>
    <row r="36" spans="1:10" x14ac:dyDescent="0.2">
      <c r="A36" s="118"/>
      <c r="C36" s="210"/>
      <c r="D36" s="210"/>
      <c r="E36" s="210"/>
      <c r="F36" s="211">
        <v>0</v>
      </c>
      <c r="G36" s="212"/>
      <c r="H36" s="212"/>
      <c r="I36" s="212"/>
      <c r="J36" s="212"/>
    </row>
    <row r="37" spans="1:10" ht="13.5" thickBot="1" x14ac:dyDescent="0.25">
      <c r="A37" s="118"/>
      <c r="C37" s="213"/>
      <c r="D37" s="213"/>
      <c r="E37" s="213"/>
      <c r="F37" s="214">
        <v>0</v>
      </c>
      <c r="G37" s="212"/>
      <c r="H37" s="212"/>
      <c r="I37" s="212"/>
      <c r="J37" s="212"/>
    </row>
    <row r="38" spans="1:10" x14ac:dyDescent="0.2">
      <c r="C38" s="212"/>
      <c r="D38" s="212"/>
      <c r="E38" s="212"/>
      <c r="F38" s="212"/>
      <c r="G38" s="212"/>
    </row>
    <row r="39" spans="1:10" ht="15" x14ac:dyDescent="0.25">
      <c r="A39" s="121" t="s">
        <v>7</v>
      </c>
      <c r="B39" s="151"/>
      <c r="C39" s="212"/>
      <c r="D39" s="212"/>
      <c r="E39" s="1" t="s">
        <v>106</v>
      </c>
      <c r="F39" s="212"/>
      <c r="G39" s="212"/>
    </row>
    <row r="40" spans="1:10" ht="13.5" thickBot="1" x14ac:dyDescent="0.25">
      <c r="B40" s="122" t="s">
        <v>46</v>
      </c>
      <c r="C40" s="215" t="s">
        <v>41</v>
      </c>
      <c r="D40" s="215" t="s">
        <v>67</v>
      </c>
      <c r="E40" s="122" t="s">
        <v>107</v>
      </c>
      <c r="F40" s="215" t="s">
        <v>42</v>
      </c>
      <c r="G40" s="212"/>
    </row>
    <row r="41" spans="1:10" ht="13.5" thickBot="1" x14ac:dyDescent="0.25">
      <c r="A41" s="118"/>
      <c r="B41" s="207">
        <f>SUM(F41:F46)</f>
        <v>0</v>
      </c>
      <c r="C41" s="210"/>
      <c r="D41" s="210"/>
      <c r="E41" s="210"/>
      <c r="F41" s="211">
        <v>0</v>
      </c>
      <c r="G41" s="212"/>
      <c r="H41" s="212"/>
      <c r="I41" s="212"/>
      <c r="J41" s="212"/>
    </row>
    <row r="42" spans="1:10" ht="13.35" customHeight="1" x14ac:dyDescent="0.2">
      <c r="A42" s="118"/>
      <c r="C42" s="210"/>
      <c r="D42" s="210"/>
      <c r="E42" s="210"/>
      <c r="F42" s="211">
        <v>0</v>
      </c>
      <c r="G42" s="212"/>
      <c r="H42" s="212"/>
      <c r="I42" s="212"/>
      <c r="J42" s="212"/>
    </row>
    <row r="43" spans="1:10" x14ac:dyDescent="0.2">
      <c r="A43" s="118"/>
      <c r="C43" s="210"/>
      <c r="D43" s="210"/>
      <c r="E43" s="210"/>
      <c r="F43" s="211">
        <v>0</v>
      </c>
      <c r="G43" s="212"/>
      <c r="H43" s="212"/>
      <c r="I43" s="212"/>
      <c r="J43" s="212"/>
    </row>
    <row r="44" spans="1:10" x14ac:dyDescent="0.2">
      <c r="A44" s="118"/>
      <c r="C44" s="210"/>
      <c r="D44" s="210"/>
      <c r="E44" s="210"/>
      <c r="F44" s="211">
        <v>0</v>
      </c>
      <c r="G44" s="212"/>
      <c r="H44" s="212"/>
      <c r="I44" s="212"/>
      <c r="J44" s="212"/>
    </row>
    <row r="45" spans="1:10" x14ac:dyDescent="0.2">
      <c r="A45" s="118"/>
      <c r="C45" s="210"/>
      <c r="D45" s="210"/>
      <c r="E45" s="210"/>
      <c r="F45" s="211">
        <v>0</v>
      </c>
      <c r="G45" s="212"/>
      <c r="H45" s="212"/>
      <c r="I45" s="212"/>
      <c r="J45" s="212"/>
    </row>
    <row r="46" spans="1:10" ht="13.5" thickBot="1" x14ac:dyDescent="0.25">
      <c r="A46" s="118"/>
      <c r="C46" s="213"/>
      <c r="D46" s="213"/>
      <c r="E46" s="213"/>
      <c r="F46" s="214">
        <v>0</v>
      </c>
      <c r="G46" s="212"/>
      <c r="H46" s="212"/>
      <c r="I46" s="212"/>
      <c r="J46" s="212"/>
    </row>
  </sheetData>
  <sheetProtection password="C3EA" sheet="1" objects="1" scenarios="1" selectLockedCells="1"/>
  <conditionalFormatting sqref="D9">
    <cfRule type="expression" dxfId="8" priority="5">
      <formula>$D$9="No"</formula>
    </cfRule>
    <cfRule type="expression" dxfId="7" priority="9">
      <formula>$D$9="Yes"</formula>
    </cfRule>
  </conditionalFormatting>
  <conditionalFormatting sqref="E9">
    <cfRule type="expression" dxfId="6" priority="1">
      <formula>$E$9="No"</formula>
    </cfRule>
    <cfRule type="expression" dxfId="5" priority="8">
      <formula>$E$9="Yes"</formula>
    </cfRule>
  </conditionalFormatting>
  <conditionalFormatting sqref="F9">
    <cfRule type="expression" dxfId="4" priority="3">
      <formula>$F$9="No"</formula>
    </cfRule>
    <cfRule type="expression" dxfId="3" priority="7">
      <formula>$F$9="Yes"</formula>
    </cfRule>
  </conditionalFormatting>
  <conditionalFormatting sqref="G4">
    <cfRule type="cellIs" dxfId="2" priority="2" operator="lessThan">
      <formula>0</formula>
    </cfRule>
  </conditionalFormatting>
  <conditionalFormatting sqref="G9">
    <cfRule type="expression" dxfId="1" priority="11">
      <formula>$G$9="Reduce Compensation"</formula>
    </cfRule>
    <cfRule type="expression" dxfId="0" priority="13">
      <formula>G9="Yes"</formula>
    </cfRule>
  </conditionalFormatting>
  <pageMargins left="0.7" right="0.7" top="0.75" bottom="0.75" header="0.3" footer="0.3"/>
  <pageSetup orientation="portrait" r:id="rId1"/>
  <ignoredErrors>
    <ignoredError sqref="E3:E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6C36FA0798BA44A39A9B39078853B1" ma:contentTypeVersion="12" ma:contentTypeDescription="Create a new document." ma:contentTypeScope="" ma:versionID="e17dc55c582e9da6e29f0e99e6c8237c">
  <xsd:schema xmlns:xsd="http://www.w3.org/2001/XMLSchema" xmlns:xs="http://www.w3.org/2001/XMLSchema" xmlns:p="http://schemas.microsoft.com/office/2006/metadata/properties" xmlns:ns3="11b623cf-94c6-4d1b-bf7c-d337402d8b17" xmlns:ns4="0db5ef75-2e6c-41b2-96d7-aace0cea1e68" targetNamespace="http://schemas.microsoft.com/office/2006/metadata/properties" ma:root="true" ma:fieldsID="f573edf389810d7f627217085628754f" ns3:_="" ns4:_="">
    <xsd:import namespace="11b623cf-94c6-4d1b-bf7c-d337402d8b17"/>
    <xsd:import namespace="0db5ef75-2e6c-41b2-96d7-aace0cea1e6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623cf-94c6-4d1b-bf7c-d337402d8b1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5ef75-2e6c-41b2-96d7-aace0cea1e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735DA8-9C84-4C13-AF4A-B4DBCC7AE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b623cf-94c6-4d1b-bf7c-d337402d8b17"/>
    <ds:schemaRef ds:uri="0db5ef75-2e6c-41b2-96d7-aace0cea1e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4E25C6-8B1E-40C2-A2CE-84D72BC670A7}">
  <ds:schemaRefs>
    <ds:schemaRef ds:uri="http://purl.org/dc/terms/"/>
    <ds:schemaRef ds:uri="http://schemas.microsoft.com/office/infopath/2007/PartnerControls"/>
    <ds:schemaRef ds:uri="0db5ef75-2e6c-41b2-96d7-aace0cea1e68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11b623cf-94c6-4d1b-bf7c-d337402d8b1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F45897-6248-4B53-AF67-D31A1A262E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Summer Teaching</vt:lpstr>
      <vt:lpstr>Other Summer Work</vt:lpstr>
      <vt:lpstr>'Summer Teaching'!Print_Area</vt:lpstr>
    </vt:vector>
  </TitlesOfParts>
  <Company>University of Colorado at Boulder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Kenny Nelson</dc:creator>
  <cp:lastModifiedBy>Boothe, Carri A</cp:lastModifiedBy>
  <cp:lastPrinted>2020-04-20T03:05:16Z</cp:lastPrinted>
  <dcterms:created xsi:type="dcterms:W3CDTF">2017-03-09T23:19:59Z</dcterms:created>
  <dcterms:modified xsi:type="dcterms:W3CDTF">2025-03-17T17:57:50Z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0x010100036C36FA0798BA44A39A9B39078853B1</vt:lpwstr>
  </property>
</Properties>
</file>