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Z:\Summer Salary 2023\"/>
    </mc:Choice>
  </mc:AlternateContent>
  <xr:revisionPtr revIDLastSave="0" documentId="13_ncr:1_{D97A47E9-EF12-4A2C-90EF-45B6BBDF3F7F}" xr6:coauthVersionLast="47" xr6:coauthVersionMax="47" xr10:uidLastSave="{00000000-0000-0000-0000-000000000000}"/>
  <bookViews>
    <workbookView xWindow="-120" yWindow="-120" windowWidth="20730" windowHeight="11160" tabRatio="693" xr2:uid="{00000000-000D-0000-FFFF-FFFF00000000}"/>
  </bookViews>
  <sheets>
    <sheet name="Instructions" sheetId="5" r:id="rId1"/>
    <sheet name="Summer Teaching" sheetId="1" r:id="rId2"/>
    <sheet name="Other Summer Work" sheetId="3" r:id="rId3"/>
  </sheets>
  <definedNames>
    <definedName name="_xlnm.Print_Area" localSheetId="1">'Summer Teaching'!$A$1:$AD$81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G16" i="1" l="1"/>
  <c r="BH18" i="1"/>
  <c r="BC18" i="1"/>
  <c r="AS18" i="1"/>
  <c r="AR18" i="1"/>
  <c r="BG18" i="1" s="1"/>
  <c r="BI18" i="1" s="1"/>
  <c r="AP18" i="1"/>
  <c r="BD18" i="1" s="1"/>
  <c r="AO18" i="1"/>
  <c r="BC14" i="1"/>
  <c r="AT18" i="1" l="1"/>
  <c r="BJ18" i="1" s="1"/>
  <c r="BE18" i="1"/>
  <c r="AQ18" i="1"/>
  <c r="BF18" i="1" l="1"/>
  <c r="C5" i="1"/>
  <c r="F5" i="3" s="1"/>
  <c r="B40" i="3"/>
  <c r="F7" i="3" s="1"/>
  <c r="B31" i="3"/>
  <c r="E7" i="3" s="1"/>
  <c r="B22" i="3"/>
  <c r="D7" i="3" s="1"/>
  <c r="B13" i="3"/>
  <c r="C7" i="3" s="1"/>
  <c r="C4" i="3"/>
  <c r="BO18" i="1" l="1"/>
  <c r="BT18" i="1" s="1"/>
  <c r="BU18" i="1" s="1"/>
  <c r="C6" i="1"/>
  <c r="G5" i="3" s="1"/>
  <c r="BH17" i="1"/>
  <c r="BC17" i="1"/>
  <c r="BH16" i="1"/>
  <c r="BH15" i="1"/>
  <c r="BC15" i="1"/>
  <c r="BD13" i="1"/>
  <c r="AP13" i="1"/>
  <c r="AO13" i="1"/>
  <c r="BC13" i="1" s="1"/>
  <c r="AP15" i="1"/>
  <c r="BD15" i="1" s="1"/>
  <c r="AO15" i="1"/>
  <c r="AS14" i="1"/>
  <c r="AR14" i="1"/>
  <c r="AP14" i="1"/>
  <c r="AO14" i="1"/>
  <c r="AM13" i="1"/>
  <c r="AZ13" i="1" s="1"/>
  <c r="AL13" i="1"/>
  <c r="AF2" i="1"/>
  <c r="BR18" i="1" l="1"/>
  <c r="BS18" i="1" s="1"/>
  <c r="BV18" i="1"/>
  <c r="BW18" i="1" s="1"/>
  <c r="BP18" i="1"/>
  <c r="BQ18" i="1" s="1"/>
  <c r="BE13" i="1"/>
  <c r="AQ15" i="1"/>
  <c r="BE15" i="1"/>
  <c r="AQ13" i="1"/>
  <c r="BX18" i="1" l="1"/>
  <c r="BF13" i="1"/>
  <c r="BF15" i="1"/>
  <c r="D5" i="3" l="1"/>
  <c r="E5" i="3"/>
  <c r="F4" i="3" l="1"/>
  <c r="CD56" i="1" l="1"/>
  <c r="CC56" i="1"/>
  <c r="AY13" i="1"/>
  <c r="CA56" i="1" l="1"/>
  <c r="CB56" i="1"/>
  <c r="F3" i="3" l="1"/>
  <c r="E4" i="3"/>
  <c r="E3" i="3"/>
  <c r="D4" i="3"/>
  <c r="D3" i="3"/>
  <c r="C3" i="3"/>
  <c r="BH14" i="1"/>
  <c r="BA13" i="1"/>
  <c r="AR17" i="1"/>
  <c r="AS17" i="1"/>
  <c r="AS16" i="1"/>
  <c r="AS15" i="1"/>
  <c r="AR15" i="1"/>
  <c r="BG15" i="1" s="1"/>
  <c r="AR16" i="1"/>
  <c r="BG14" i="1"/>
  <c r="AP17" i="1"/>
  <c r="BD17" i="1" s="1"/>
  <c r="AO17" i="1"/>
  <c r="BG17" i="1" l="1"/>
  <c r="AT17" i="1"/>
  <c r="BI15" i="1"/>
  <c r="AF9" i="1" l="1"/>
  <c r="AF8" i="1"/>
  <c r="AF3" i="1" l="1"/>
  <c r="AF4" i="1"/>
  <c r="AF5" i="1"/>
  <c r="CB80" i="1" l="1"/>
  <c r="CA80" i="1"/>
  <c r="CD79" i="1"/>
  <c r="CC79" i="1"/>
  <c r="CC78" i="1"/>
  <c r="CC73" i="1"/>
  <c r="CC75" i="1"/>
  <c r="CD74" i="1"/>
  <c r="CB65" i="1"/>
  <c r="CA65" i="1"/>
  <c r="CC64" i="1"/>
  <c r="CC63" i="1"/>
  <c r="CC62" i="1"/>
  <c r="CD64" i="1"/>
  <c r="CC61" i="1"/>
  <c r="CD63" i="1"/>
  <c r="CD62" i="1"/>
  <c r="CC59" i="1"/>
  <c r="CD61" i="1"/>
  <c r="CC58" i="1"/>
  <c r="CC57" i="1"/>
  <c r="CD59" i="1"/>
  <c r="CD58" i="1"/>
  <c r="CD57" i="1"/>
  <c r="BE17" i="1"/>
  <c r="AQ17" i="1"/>
  <c r="AT16" i="1"/>
  <c r="AT15" i="1"/>
  <c r="BJ15" i="1" s="1"/>
  <c r="BO15" i="1" s="1"/>
  <c r="BD14" i="1"/>
  <c r="BE14" i="1" s="1"/>
  <c r="AT14" i="1"/>
  <c r="AQ14" i="1"/>
  <c r="AN13" i="1"/>
  <c r="BB13" i="1" s="1"/>
  <c r="BO13" i="1" l="1"/>
  <c r="BP13" i="1" s="1"/>
  <c r="BQ13" i="1" s="1"/>
  <c r="BF14" i="1"/>
  <c r="CA58" i="1"/>
  <c r="CB59" i="1"/>
  <c r="BI17" i="1"/>
  <c r="BJ17" i="1" s="1"/>
  <c r="CA59" i="1"/>
  <c r="CA57" i="1"/>
  <c r="CB58" i="1"/>
  <c r="CA64" i="1"/>
  <c r="CB57" i="1"/>
  <c r="CA62" i="1"/>
  <c r="CB62" i="1"/>
  <c r="CB64" i="1"/>
  <c r="CD73" i="1"/>
  <c r="BI14" i="1"/>
  <c r="BJ14" i="1" s="1"/>
  <c r="CC74" i="1"/>
  <c r="CA74" i="1" s="1"/>
  <c r="CD78" i="1"/>
  <c r="CA78" i="1" s="1"/>
  <c r="BF17" i="1"/>
  <c r="BI16" i="1"/>
  <c r="BJ16" i="1" s="1"/>
  <c r="BO16" i="1" s="1"/>
  <c r="CD76" i="1"/>
  <c r="CB79" i="1"/>
  <c r="CA79" i="1"/>
  <c r="CB63" i="1"/>
  <c r="CA63" i="1"/>
  <c r="CA61" i="1"/>
  <c r="CC76" i="1"/>
  <c r="CB61" i="1"/>
  <c r="CD75" i="1"/>
  <c r="BO14" i="1" l="1"/>
  <c r="BP14" i="1" s="1"/>
  <c r="BO17" i="1"/>
  <c r="BT13" i="1"/>
  <c r="BU13" i="1" s="1"/>
  <c r="BV13" i="1"/>
  <c r="BW13" i="1" s="1"/>
  <c r="BR13" i="1"/>
  <c r="BS13" i="1" s="1"/>
  <c r="BV16" i="1"/>
  <c r="BW16" i="1" s="1"/>
  <c r="CB78" i="1"/>
  <c r="CB74" i="1"/>
  <c r="CA73" i="1"/>
  <c r="CB73" i="1"/>
  <c r="CA76" i="1"/>
  <c r="CB76" i="1"/>
  <c r="CA75" i="1"/>
  <c r="CB75" i="1"/>
  <c r="BX13" i="1" l="1"/>
  <c r="BR16" i="1"/>
  <c r="BS16" i="1" s="1"/>
  <c r="BT16" i="1"/>
  <c r="BU16" i="1" s="1"/>
  <c r="BV17" i="1"/>
  <c r="BW17" i="1" s="1"/>
  <c r="BP16" i="1"/>
  <c r="BR15" i="1" l="1"/>
  <c r="BS15" i="1" s="1"/>
  <c r="BP15" i="1"/>
  <c r="BQ15" i="1" s="1"/>
  <c r="BV15" i="1"/>
  <c r="BW15" i="1" s="1"/>
  <c r="BV14" i="1"/>
  <c r="BW14" i="1" s="1"/>
  <c r="BW23" i="1" s="1"/>
  <c r="BQ14" i="1"/>
  <c r="BR14" i="1"/>
  <c r="BS14" i="1" s="1"/>
  <c r="BS23" i="1" s="1"/>
  <c r="BT15" i="1"/>
  <c r="BU15" i="1" s="1"/>
  <c r="BT14" i="1"/>
  <c r="BU14" i="1" s="1"/>
  <c r="BU23" i="1" s="1"/>
  <c r="BT17" i="1"/>
  <c r="BU17" i="1" s="1"/>
  <c r="BR17" i="1"/>
  <c r="BS17" i="1" s="1"/>
  <c r="BP17" i="1"/>
  <c r="BQ17" i="1" s="1"/>
  <c r="BQ16" i="1"/>
  <c r="BX16" i="1" s="1"/>
  <c r="BQ23" i="1" l="1"/>
  <c r="BX23" i="1" s="1"/>
  <c r="BX17" i="1"/>
  <c r="BX15" i="1"/>
  <c r="BX14" i="1"/>
  <c r="D21" i="1"/>
  <c r="D22" i="1" s="1"/>
  <c r="D29" i="1"/>
  <c r="F6" i="3" s="1"/>
  <c r="F8" i="3" s="1"/>
  <c r="D25" i="1"/>
  <c r="D26" i="1" s="1"/>
  <c r="D17" i="1" l="1"/>
  <c r="D32" i="1" s="1"/>
  <c r="D33" i="1" s="1"/>
  <c r="E6" i="3"/>
  <c r="E8" i="3" s="1"/>
  <c r="E9" i="3" s="1"/>
  <c r="D6" i="3"/>
  <c r="D8" i="3" s="1"/>
  <c r="C6" i="3" l="1"/>
  <c r="C8" i="3" s="1"/>
  <c r="D9" i="3"/>
  <c r="F9" i="3" l="1"/>
  <c r="G6" i="3"/>
  <c r="G8" i="3"/>
  <c r="G7" i="3"/>
  <c r="G9" i="3" l="1"/>
</calcChain>
</file>

<file path=xl/sharedStrings.xml><?xml version="1.0" encoding="utf-8"?>
<sst xmlns="http://schemas.openxmlformats.org/spreadsheetml/2006/main" count="175" uniqueCount="101">
  <si>
    <t>Employee Name:</t>
  </si>
  <si>
    <t>Empl ID:</t>
  </si>
  <si>
    <t>Summer Teaching:</t>
  </si>
  <si>
    <t>Summer Teaching Payout</t>
  </si>
  <si>
    <t>May</t>
  </si>
  <si>
    <t>June</t>
  </si>
  <si>
    <t>July</t>
  </si>
  <si>
    <t>August</t>
  </si>
  <si>
    <t>Session</t>
  </si>
  <si>
    <t xml:space="preserve">End Date </t>
  </si>
  <si>
    <t>Salary</t>
  </si>
  <si>
    <t>may beg</t>
  </si>
  <si>
    <t>may end</t>
  </si>
  <si>
    <t># workdays</t>
  </si>
  <si>
    <t>june beg</t>
  </si>
  <si>
    <t>june end</t>
  </si>
  <si>
    <t>july beg</t>
  </si>
  <si>
    <t>july end</t>
  </si>
  <si>
    <t>aug beg</t>
  </si>
  <si>
    <t>aug end</t>
  </si>
  <si>
    <t xml:space="preserve">appt beg </t>
  </si>
  <si>
    <t>end of month</t>
  </si>
  <si>
    <t>% per month</t>
  </si>
  <si>
    <t>beg date</t>
  </si>
  <si>
    <t>end date</t>
  </si>
  <si>
    <t>% of month</t>
  </si>
  <si>
    <t>% month</t>
  </si>
  <si>
    <t>Total %</t>
  </si>
  <si>
    <t>May %</t>
  </si>
  <si>
    <t>May $</t>
  </si>
  <si>
    <t>June %</t>
  </si>
  <si>
    <t>June $</t>
  </si>
  <si>
    <t>July %</t>
  </si>
  <si>
    <t>July $</t>
  </si>
  <si>
    <t>Aug %</t>
  </si>
  <si>
    <t>Aug $</t>
  </si>
  <si>
    <t>Total $</t>
  </si>
  <si>
    <t>Monthly Limit</t>
  </si>
  <si>
    <t>DO NOT DELETE THIS INFORMATION</t>
  </si>
  <si>
    <t>End</t>
  </si>
  <si>
    <t>Start</t>
  </si>
  <si>
    <t>Speedtype</t>
  </si>
  <si>
    <t>Amount</t>
  </si>
  <si>
    <t>Summer Compensation</t>
  </si>
  <si>
    <t>Department:</t>
  </si>
  <si>
    <t>August days</t>
  </si>
  <si>
    <t>Salary Total</t>
  </si>
  <si>
    <t>Maymester</t>
  </si>
  <si>
    <t>Totals</t>
  </si>
  <si>
    <t xml:space="preserve"> </t>
  </si>
  <si>
    <t>Calendar Year 2023</t>
  </si>
  <si>
    <t>Main Session</t>
  </si>
  <si>
    <t>First Four-Weeks</t>
  </si>
  <si>
    <t>Second Four-Weeks</t>
  </si>
  <si>
    <t>Intensive 2</t>
  </si>
  <si>
    <t>Intensive 1</t>
  </si>
  <si>
    <t>1/9/23 Academic Year Salary</t>
  </si>
  <si>
    <t>3/9ths Limit (total summer)</t>
  </si>
  <si>
    <t>Do Not Delete or Change this information - spreadsheet will not work if information is changed or deleted</t>
  </si>
  <si>
    <t>If not teaching, please proceed to the next tab.</t>
  </si>
  <si>
    <t>Course Number(s) &amp; Section(s)</t>
  </si>
  <si>
    <t>Total June Teaching Salary</t>
  </si>
  <si>
    <t>Total July Teaching Salary</t>
  </si>
  <si>
    <t>Total August Teaching Salary</t>
  </si>
  <si>
    <t>Teaching salary will pay out according to the below chart.</t>
  </si>
  <si>
    <t>Total May Teaching Salary</t>
  </si>
  <si>
    <t>Total May/August Teaching Salary</t>
  </si>
  <si>
    <t>1/9th Limit (per month)</t>
  </si>
  <si>
    <t>Teaching Total</t>
  </si>
  <si>
    <t>Other Summer Work</t>
  </si>
  <si>
    <t>Description of Work</t>
  </si>
  <si>
    <t>PI (if grant work)</t>
  </si>
  <si>
    <t>Total Summer Comp</t>
  </si>
  <si>
    <t>Within Limit</t>
  </si>
  <si>
    <t>May and Aug</t>
  </si>
  <si>
    <t>May days</t>
  </si>
  <si>
    <t>Summer 2023</t>
  </si>
  <si>
    <t>See August</t>
  </si>
  <si>
    <t>May + Aug limit is 1/9th of AY salary</t>
  </si>
  <si>
    <t>If teaching, please enter your teaching information in the blue boxes to the right.</t>
  </si>
  <si>
    <t>Begin Date</t>
  </si>
  <si>
    <t>Data fed from summer teaching sheet</t>
  </si>
  <si>
    <t>Ok if limit is exceeded by $0.01 or $0.02 due to rounding</t>
  </si>
  <si>
    <t>If not teaching, proceed to the Other Summer Work tab.</t>
  </si>
  <si>
    <t>Instructions for Completing the Summer Compensation Worksheet</t>
  </si>
  <si>
    <r>
      <t xml:space="preserve">On the Summer Teaching and Other Summer Work tabs, </t>
    </r>
    <r>
      <rPr>
        <b/>
        <u/>
        <sz val="12"/>
        <color theme="4" tint="-0.249977111117893"/>
        <rFont val="Arial"/>
        <family val="2"/>
      </rPr>
      <t>only populate blue boxes.</t>
    </r>
  </si>
  <si>
    <r>
      <rPr>
        <b/>
        <sz val="12"/>
        <rFont val="Arial"/>
        <family val="2"/>
      </rPr>
      <t>Step 3:</t>
    </r>
    <r>
      <rPr>
        <sz val="12"/>
        <rFont val="Arial"/>
        <family val="2"/>
      </rPr>
      <t xml:space="preserve"> Populate the rest of your summer work (research, admin, etc.) in the blue boxes on the Other Summer Work tab.  Be sure to stay within the above limits.</t>
    </r>
  </si>
  <si>
    <t>Going slightly over 1/2 month in either month is okay, but do not request a full month's pay in either month.</t>
  </si>
  <si>
    <t>You can find your AY salary on your Pay Advice or from your January 2023 merit letter.</t>
  </si>
  <si>
    <r>
      <rPr>
        <b/>
        <sz val="12"/>
        <rFont val="Arial"/>
        <family val="2"/>
      </rPr>
      <t xml:space="preserve">Step 2: </t>
    </r>
    <r>
      <rPr>
        <sz val="12"/>
        <rFont val="Arial"/>
        <family val="2"/>
      </rPr>
      <t>If teaching, populate the teaching salary and course number(s) in the appropriate session.</t>
    </r>
  </si>
  <si>
    <t>The one month of pay between May and August should be close to a 1/2 month of pay in each of those months.</t>
  </si>
  <si>
    <t>Certain grant sponsors may limit the amount of summer compensation that can be received.</t>
  </si>
  <si>
    <t>This is extremely important for grant-funded activities.</t>
  </si>
  <si>
    <r>
      <rPr>
        <b/>
        <sz val="12"/>
        <rFont val="Arial"/>
        <family val="2"/>
      </rPr>
      <t>Step 1:</t>
    </r>
    <r>
      <rPr>
        <sz val="12"/>
        <rFont val="Arial"/>
        <family val="2"/>
      </rPr>
      <t xml:space="preserve"> Complete the Summer Teaching tab.  Populate your name, department, employee ID, and academic year salary.</t>
    </r>
  </si>
  <si>
    <t>Please return this completed spreadsheet to CLAS.Payroll@ucdenver.edu by April 14th, 2023.</t>
  </si>
  <si>
    <t>Compensation rates for summer teaching are established by the Dean's Office prior to the start of summer sessions.</t>
  </si>
  <si>
    <t>Faculty are eligible for up to 3/9ths of academic year salary during the summer: one month (1/9th) in June, one month in July and one month between May and August.</t>
  </si>
  <si>
    <t>Benefits will be charged to all speedtypes (including internal grant programs such as CRISP and CLAS ACT) in proportion to the total compensation received during the period.</t>
  </si>
  <si>
    <t>If the pay entered is the only source of compensation in that month, all benefit charges will hit that speedtype.</t>
  </si>
  <si>
    <t>If the compensation amount entered on the form is intented to cover BOTH salary and benefits, please clearly note.</t>
  </si>
  <si>
    <t xml:space="preserve">All compensation must be paid over the period that effort is actually performed and may not be paid prior to the completion of work.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</si>
</sst>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"/>
    <numFmt numFmtId="166" formatCode="0.000000"/>
    <numFmt numFmtId="167" formatCode="_(* #,##0_);_(* \(#,##0\);_(* &quot;-&quot;??_);_(@_)"/>
    <numFmt numFmtId="168" formatCode="mm/dd/yy"/>
    <numFmt numFmtId="169" formatCode="_(* #,##0.000_);_(* \(#,##0.000\);_(* &quot;-&quot;??_);_(@_)"/>
    <numFmt numFmtId="170" formatCode="&quot;$&quot;#,##0.00"/>
    <numFmt numFmtId="171" formatCode="_(&quot;$&quot;* #,##0.00000_);_(&quot;$&quot;* \(#,##0.00000\);_(&quot;$&quot;* &quot;-&quot;??_);_(@_)"/>
    <numFmt numFmtId="172" formatCode="_(* #,##0.0000_);_(* \(#,##0.0000\);_(* &quot;-&quot;??_);_(@_)"/>
    <numFmt numFmtId="173" formatCode="_(* #,##0.0000000_);_(* \(#,##0.0000000\);_(* &quot;-&quot;??_);_(@_)"/>
  </numFmts>
  <fonts count="18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sz val="13"/>
      <color rgb="FFFF0000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u/>
      <sz val="12"/>
      <color theme="4" tint="-0.249977111117893"/>
      <name val="Arial"/>
      <family val="2"/>
    </font>
    <font>
      <i/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/>
    <xf numFmtId="0" fontId="4" fillId="0" borderId="3" xfId="0" applyFont="1" applyBorder="1"/>
    <xf numFmtId="0" fontId="2" fillId="0" borderId="3" xfId="0" applyFont="1" applyBorder="1"/>
    <xf numFmtId="0" fontId="2" fillId="0" borderId="4" xfId="0" applyFont="1" applyBorder="1"/>
    <xf numFmtId="0" fontId="1" fillId="0" borderId="0" xfId="0" applyFont="1" applyAlignment="1">
      <alignment horizontal="center"/>
    </xf>
    <xf numFmtId="0" fontId="4" fillId="0" borderId="0" xfId="0" applyFont="1"/>
    <xf numFmtId="0" fontId="2" fillId="0" borderId="6" xfId="0" applyFont="1" applyBorder="1"/>
    <xf numFmtId="0" fontId="0" fillId="0" borderId="5" xfId="0" applyBorder="1"/>
    <xf numFmtId="0" fontId="0" fillId="0" borderId="6" xfId="0" applyBorder="1"/>
    <xf numFmtId="0" fontId="2" fillId="0" borderId="5" xfId="0" applyFont="1" applyBorder="1"/>
    <xf numFmtId="0" fontId="2" fillId="0" borderId="0" xfId="0" applyFont="1" applyAlignment="1">
      <alignment horizontal="center"/>
    </xf>
    <xf numFmtId="0" fontId="2" fillId="3" borderId="0" xfId="0" applyFont="1" applyFill="1"/>
    <xf numFmtId="0" fontId="2" fillId="4" borderId="0" xfId="0" applyFont="1" applyFill="1"/>
    <xf numFmtId="0" fontId="2" fillId="5" borderId="0" xfId="0" applyFont="1" applyFill="1"/>
    <xf numFmtId="0" fontId="2" fillId="6" borderId="0" xfId="0" applyFont="1" applyFill="1"/>
    <xf numFmtId="0" fontId="2" fillId="7" borderId="0" xfId="0" applyFont="1" applyFill="1"/>
    <xf numFmtId="0" fontId="2" fillId="0" borderId="6" xfId="0" applyFont="1" applyBorder="1" applyAlignment="1">
      <alignment horizontal="center"/>
    </xf>
    <xf numFmtId="14" fontId="1" fillId="0" borderId="7" xfId="0" applyNumberFormat="1" applyFont="1" applyBorder="1" applyAlignment="1">
      <alignment horizontal="center"/>
    </xf>
    <xf numFmtId="15" fontId="2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15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15" fontId="2" fillId="5" borderId="0" xfId="0" applyNumberFormat="1" applyFont="1" applyFill="1" applyAlignment="1">
      <alignment horizontal="center"/>
    </xf>
    <xf numFmtId="0" fontId="2" fillId="5" borderId="0" xfId="0" applyFont="1" applyFill="1" applyAlignment="1">
      <alignment horizontal="center"/>
    </xf>
    <xf numFmtId="15" fontId="2" fillId="6" borderId="0" xfId="0" applyNumberFormat="1" applyFont="1" applyFill="1" applyAlignment="1">
      <alignment horizontal="center"/>
    </xf>
    <xf numFmtId="0" fontId="2" fillId="6" borderId="0" xfId="0" applyFont="1" applyFill="1" applyAlignment="1">
      <alignment horizontal="center"/>
    </xf>
    <xf numFmtId="14" fontId="2" fillId="3" borderId="0" xfId="0" applyNumberFormat="1" applyFont="1" applyFill="1" applyAlignment="1">
      <alignment horizontal="center"/>
    </xf>
    <xf numFmtId="165" fontId="2" fillId="3" borderId="0" xfId="0" applyNumberFormat="1" applyFont="1" applyFill="1" applyAlignment="1">
      <alignment horizontal="center"/>
    </xf>
    <xf numFmtId="14" fontId="2" fillId="4" borderId="0" xfId="0" applyNumberFormat="1" applyFont="1" applyFill="1" applyAlignment="1">
      <alignment horizontal="center"/>
    </xf>
    <xf numFmtId="165" fontId="2" fillId="4" borderId="0" xfId="0" applyNumberFormat="1" applyFont="1" applyFill="1" applyAlignment="1">
      <alignment horizontal="center"/>
    </xf>
    <xf numFmtId="14" fontId="2" fillId="5" borderId="0" xfId="0" applyNumberFormat="1" applyFont="1" applyFill="1" applyAlignment="1">
      <alignment horizontal="center"/>
    </xf>
    <xf numFmtId="0" fontId="0" fillId="3" borderId="0" xfId="0" applyFill="1"/>
    <xf numFmtId="44" fontId="0" fillId="3" borderId="0" xfId="0" applyNumberFormat="1" applyFill="1"/>
    <xf numFmtId="0" fontId="0" fillId="4" borderId="0" xfId="0" applyFill="1"/>
    <xf numFmtId="44" fontId="0" fillId="4" borderId="0" xfId="0" applyNumberFormat="1" applyFill="1"/>
    <xf numFmtId="0" fontId="0" fillId="5" borderId="0" xfId="0" applyFill="1"/>
    <xf numFmtId="0" fontId="0" fillId="6" borderId="0" xfId="0" applyFill="1"/>
    <xf numFmtId="44" fontId="0" fillId="0" borderId="6" xfId="0" applyNumberFormat="1" applyBorder="1"/>
    <xf numFmtId="14" fontId="1" fillId="0" borderId="8" xfId="0" applyNumberFormat="1" applyFont="1" applyBorder="1" applyAlignment="1">
      <alignment horizontal="center"/>
    </xf>
    <xf numFmtId="44" fontId="0" fillId="5" borderId="0" xfId="0" applyNumberFormat="1" applyFill="1"/>
    <xf numFmtId="14" fontId="2" fillId="6" borderId="0" xfId="0" applyNumberFormat="1" applyFont="1" applyFill="1" applyAlignment="1">
      <alignment horizontal="center"/>
    </xf>
    <xf numFmtId="44" fontId="0" fillId="6" borderId="0" xfId="0" applyNumberFormat="1" applyFill="1"/>
    <xf numFmtId="1" fontId="2" fillId="0" borderId="0" xfId="0" applyNumberFormat="1" applyFont="1" applyAlignment="1">
      <alignment horizontal="left" indent="2"/>
    </xf>
    <xf numFmtId="14" fontId="1" fillId="0" borderId="10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left"/>
    </xf>
    <xf numFmtId="0" fontId="1" fillId="0" borderId="5" xfId="0" applyFont="1" applyBorder="1"/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15" fontId="2" fillId="0" borderId="0" xfId="0" applyNumberFormat="1" applyFont="1"/>
    <xf numFmtId="14" fontId="2" fillId="0" borderId="0" xfId="0" applyNumberFormat="1" applyFont="1" applyAlignment="1">
      <alignment horizontal="center" wrapText="1"/>
    </xf>
    <xf numFmtId="14" fontId="2" fillId="0" borderId="0" xfId="0" applyNumberFormat="1" applyFont="1"/>
    <xf numFmtId="0" fontId="0" fillId="0" borderId="0" xfId="0" applyAlignment="1">
      <alignment horizontal="center"/>
    </xf>
    <xf numFmtId="0" fontId="0" fillId="0" borderId="9" xfId="0" applyBorder="1"/>
    <xf numFmtId="0" fontId="0" fillId="0" borderId="1" xfId="0" applyBorder="1"/>
    <xf numFmtId="0" fontId="1" fillId="0" borderId="0" xfId="0" applyFont="1" applyAlignment="1">
      <alignment horizontal="right"/>
    </xf>
    <xf numFmtId="164" fontId="2" fillId="0" borderId="0" xfId="0" applyNumberFormat="1" applyFont="1"/>
    <xf numFmtId="14" fontId="0" fillId="0" borderId="0" xfId="0" applyNumberFormat="1"/>
    <xf numFmtId="2" fontId="0" fillId="0" borderId="0" xfId="0" applyNumberFormat="1"/>
    <xf numFmtId="15" fontId="0" fillId="0" borderId="0" xfId="0" applyNumberFormat="1" applyAlignment="1">
      <alignment vertical="center"/>
    </xf>
    <xf numFmtId="43" fontId="0" fillId="0" borderId="0" xfId="0" applyNumberFormat="1"/>
    <xf numFmtId="43" fontId="2" fillId="0" borderId="0" xfId="0" applyNumberFormat="1" applyFont="1" applyAlignment="1">
      <alignment horizontal="center" vertical="center" wrapText="1"/>
    </xf>
    <xf numFmtId="0" fontId="6" fillId="8" borderId="0" xfId="0" applyFont="1" applyFill="1"/>
    <xf numFmtId="43" fontId="2" fillId="8" borderId="0" xfId="0" applyNumberFormat="1" applyFont="1" applyFill="1" applyAlignment="1">
      <alignment horizontal="center" vertical="center" wrapText="1"/>
    </xf>
    <xf numFmtId="0" fontId="0" fillId="8" borderId="0" xfId="0" applyFill="1"/>
    <xf numFmtId="43" fontId="0" fillId="0" borderId="0" xfId="0" applyNumberFormat="1" applyAlignment="1">
      <alignment vertical="center" shrinkToFit="1"/>
    </xf>
    <xf numFmtId="43" fontId="0" fillId="0" borderId="0" xfId="0" applyNumberFormat="1" applyAlignment="1">
      <alignment vertical="center"/>
    </xf>
    <xf numFmtId="43" fontId="0" fillId="8" borderId="0" xfId="0" applyNumberFormat="1" applyFill="1" applyAlignment="1">
      <alignment horizontal="center" vertical="center"/>
    </xf>
    <xf numFmtId="1" fontId="0" fillId="8" borderId="0" xfId="0" applyNumberFormat="1" applyFill="1" applyAlignment="1">
      <alignment horizontal="center"/>
    </xf>
    <xf numFmtId="0" fontId="0" fillId="8" borderId="0" xfId="0" applyFill="1" applyAlignment="1">
      <alignment horizontal="center"/>
    </xf>
    <xf numFmtId="43" fontId="2" fillId="0" borderId="0" xfId="0" applyNumberFormat="1" applyFont="1"/>
    <xf numFmtId="0" fontId="2" fillId="0" borderId="0" xfId="0" applyFont="1" applyAlignment="1">
      <alignment horizontal="left" indent="1"/>
    </xf>
    <xf numFmtId="14" fontId="7" fillId="0" borderId="0" xfId="0" applyNumberFormat="1" applyFont="1" applyAlignment="1">
      <alignment horizontal="center"/>
    </xf>
    <xf numFmtId="2" fontId="2" fillId="0" borderId="0" xfId="0" applyNumberFormat="1" applyFont="1"/>
    <xf numFmtId="14" fontId="0" fillId="8" borderId="0" xfId="0" applyNumberFormat="1" applyFill="1" applyAlignment="1">
      <alignment horizontal="center"/>
    </xf>
    <xf numFmtId="14" fontId="8" fillId="0" borderId="0" xfId="0" applyNumberFormat="1" applyFont="1" applyAlignment="1">
      <alignment horizontal="center"/>
    </xf>
    <xf numFmtId="44" fontId="0" fillId="0" borderId="0" xfId="0" applyNumberFormat="1"/>
    <xf numFmtId="14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7" fontId="1" fillId="0" borderId="0" xfId="0" applyNumberFormat="1" applyFont="1"/>
    <xf numFmtId="167" fontId="2" fillId="0" borderId="0" xfId="0" applyNumberFormat="1" applyFont="1"/>
    <xf numFmtId="12" fontId="2" fillId="0" borderId="0" xfId="0" applyNumberFormat="1" applyFont="1" applyAlignment="1">
      <alignment horizontal="left"/>
    </xf>
    <xf numFmtId="164" fontId="1" fillId="0" borderId="0" xfId="1" applyNumberFormat="1" applyFont="1" applyFill="1" applyBorder="1" applyAlignment="1" applyProtection="1">
      <alignment horizontal="right"/>
      <protection locked="0"/>
    </xf>
    <xf numFmtId="43" fontId="2" fillId="0" borderId="0" xfId="0" applyNumberFormat="1" applyFont="1" applyAlignment="1">
      <alignment horizontal="right"/>
    </xf>
    <xf numFmtId="164" fontId="0" fillId="0" borderId="0" xfId="1" applyNumberFormat="1" applyFont="1" applyFill="1" applyBorder="1" applyAlignment="1" applyProtection="1">
      <alignment horizontal="right" vertical="center"/>
      <protection locked="0"/>
    </xf>
    <xf numFmtId="164" fontId="2" fillId="0" borderId="0" xfId="1" applyNumberFormat="1" applyFont="1" applyFill="1" applyBorder="1" applyAlignment="1" applyProtection="1">
      <alignment shrinkToFit="1"/>
    </xf>
    <xf numFmtId="164" fontId="2" fillId="0" borderId="0" xfId="1" applyNumberFormat="1" applyFont="1" applyFill="1" applyBorder="1" applyProtection="1"/>
    <xf numFmtId="0" fontId="0" fillId="0" borderId="0" xfId="0" applyAlignment="1">
      <alignment horizontal="left"/>
    </xf>
    <xf numFmtId="14" fontId="0" fillId="0" borderId="0" xfId="0" applyNumberFormat="1" applyAlignment="1">
      <alignment horizontal="right"/>
    </xf>
    <xf numFmtId="164" fontId="0" fillId="4" borderId="0" xfId="0" applyNumberFormat="1" applyFill="1"/>
    <xf numFmtId="43" fontId="2" fillId="0" borderId="0" xfId="0" applyNumberFormat="1" applyFont="1" applyAlignment="1">
      <alignment horizontal="center" shrinkToFit="1"/>
    </xf>
    <xf numFmtId="14" fontId="2" fillId="0" borderId="0" xfId="0" applyNumberFormat="1" applyFont="1" applyAlignment="1" applyProtection="1">
      <alignment horizontal="center"/>
      <protection locked="0"/>
    </xf>
    <xf numFmtId="1" fontId="0" fillId="0" borderId="0" xfId="0" applyNumberFormat="1"/>
    <xf numFmtId="0" fontId="2" fillId="0" borderId="0" xfId="0" applyFont="1" applyAlignment="1">
      <alignment horizontal="center" vertical="center" wrapText="1"/>
    </xf>
    <xf numFmtId="15" fontId="0" fillId="0" borderId="0" xfId="0" applyNumberFormat="1" applyAlignment="1">
      <alignment horizontal="left" vertical="center" wrapText="1"/>
    </xf>
    <xf numFmtId="168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15" fontId="0" fillId="0" borderId="0" xfId="0" applyNumberFormat="1" applyAlignment="1">
      <alignment horizontal="left" vertical="center"/>
    </xf>
    <xf numFmtId="1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43" fontId="2" fillId="0" borderId="0" xfId="0" applyNumberFormat="1" applyFont="1" applyAlignment="1">
      <alignment shrinkToFit="1"/>
    </xf>
    <xf numFmtId="1" fontId="2" fillId="0" borderId="0" xfId="0" applyNumberFormat="1" applyFont="1"/>
    <xf numFmtId="43" fontId="0" fillId="0" borderId="0" xfId="0" applyNumberFormat="1" applyAlignment="1">
      <alignment horizontal="center" vertical="center" shrinkToFit="1"/>
    </xf>
    <xf numFmtId="169" fontId="0" fillId="0" borderId="0" xfId="0" applyNumberFormat="1" applyAlignment="1">
      <alignment horizontal="center" vertical="center"/>
    </xf>
    <xf numFmtId="7" fontId="2" fillId="0" borderId="0" xfId="0" applyNumberFormat="1" applyFont="1"/>
    <xf numFmtId="0" fontId="10" fillId="0" borderId="0" xfId="0" applyFont="1" applyAlignment="1">
      <alignment horizontal="center"/>
    </xf>
    <xf numFmtId="164" fontId="1" fillId="0" borderId="0" xfId="1" applyNumberFormat="1" applyFont="1" applyFill="1" applyBorder="1" applyAlignment="1" applyProtection="1">
      <alignment horizontal="center"/>
      <protection locked="0"/>
    </xf>
    <xf numFmtId="1" fontId="0" fillId="0" borderId="0" xfId="0" applyNumberFormat="1" applyAlignment="1">
      <alignment horizontal="center"/>
    </xf>
    <xf numFmtId="15" fontId="0" fillId="0" borderId="0" xfId="0" applyNumberFormat="1" applyAlignment="1">
      <alignment horizontal="center" vertical="center"/>
    </xf>
    <xf numFmtId="43" fontId="0" fillId="0" borderId="0" xfId="0" applyNumberFormat="1" applyAlignment="1">
      <alignment horizontal="center"/>
    </xf>
    <xf numFmtId="0" fontId="3" fillId="0" borderId="0" xfId="0" applyFont="1" applyProtection="1">
      <protection locked="0"/>
    </xf>
    <xf numFmtId="44" fontId="0" fillId="0" borderId="0" xfId="0" applyNumberFormat="1" applyAlignment="1">
      <alignment horizontal="center"/>
    </xf>
    <xf numFmtId="0" fontId="12" fillId="0" borderId="0" xfId="0" applyFont="1"/>
    <xf numFmtId="0" fontId="2" fillId="9" borderId="7" xfId="0" applyFont="1" applyFill="1" applyBorder="1" applyAlignment="1">
      <alignment horizontal="center"/>
    </xf>
    <xf numFmtId="0" fontId="2" fillId="9" borderId="0" xfId="0" applyFont="1" applyFill="1" applyAlignment="1">
      <alignment horizontal="right"/>
    </xf>
    <xf numFmtId="0" fontId="3" fillId="9" borderId="0" xfId="0" applyFont="1" applyFill="1"/>
    <xf numFmtId="0" fontId="2" fillId="0" borderId="19" xfId="0" applyFont="1" applyBorder="1"/>
    <xf numFmtId="0" fontId="2" fillId="0" borderId="10" xfId="0" applyFont="1" applyBorder="1" applyAlignment="1">
      <alignment horizontal="center"/>
    </xf>
    <xf numFmtId="14" fontId="1" fillId="0" borderId="6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1" fillId="0" borderId="0" xfId="0" applyFont="1" applyAlignment="1">
      <alignment vertical="center"/>
    </xf>
    <xf numFmtId="0" fontId="2" fillId="10" borderId="7" xfId="0" applyFont="1" applyFill="1" applyBorder="1"/>
    <xf numFmtId="0" fontId="2" fillId="10" borderId="8" xfId="0" applyFont="1" applyFill="1" applyBorder="1" applyAlignment="1">
      <alignment horizontal="center"/>
    </xf>
    <xf numFmtId="170" fontId="2" fillId="0" borderId="17" xfId="1" applyNumberFormat="1" applyFont="1" applyFill="1" applyBorder="1" applyAlignment="1" applyProtection="1">
      <alignment horizontal="center"/>
    </xf>
    <xf numFmtId="43" fontId="1" fillId="0" borderId="0" xfId="0" applyNumberFormat="1" applyFont="1"/>
    <xf numFmtId="2" fontId="1" fillId="0" borderId="0" xfId="0" applyNumberFormat="1" applyFont="1"/>
    <xf numFmtId="0" fontId="5" fillId="0" borderId="0" xfId="0" applyFont="1"/>
    <xf numFmtId="0" fontId="2" fillId="0" borderId="2" xfId="0" applyFont="1" applyBorder="1"/>
    <xf numFmtId="44" fontId="0" fillId="0" borderId="1" xfId="0" applyNumberFormat="1" applyBorder="1"/>
    <xf numFmtId="44" fontId="0" fillId="0" borderId="12" xfId="0" applyNumberFormat="1" applyBorder="1"/>
    <xf numFmtId="44" fontId="2" fillId="0" borderId="0" xfId="0" applyNumberFormat="1" applyFont="1" applyAlignment="1">
      <alignment horizontal="center"/>
    </xf>
    <xf numFmtId="171" fontId="0" fillId="0" borderId="0" xfId="0" applyNumberFormat="1"/>
    <xf numFmtId="44" fontId="3" fillId="0" borderId="0" xfId="0" applyNumberFormat="1" applyFont="1" applyAlignment="1" applyProtection="1">
      <alignment horizontal="right"/>
      <protection locked="0"/>
    </xf>
    <xf numFmtId="173" fontId="2" fillId="0" borderId="0" xfId="0" applyNumberFormat="1" applyFont="1"/>
    <xf numFmtId="167" fontId="0" fillId="0" borderId="0" xfId="0" applyNumberFormat="1"/>
    <xf numFmtId="172" fontId="2" fillId="0" borderId="0" xfId="0" applyNumberFormat="1" applyFont="1" applyAlignment="1">
      <alignment horizontal="right"/>
    </xf>
    <xf numFmtId="44" fontId="1" fillId="0" borderId="0" xfId="1" applyFont="1" applyFill="1" applyBorder="1" applyAlignment="1" applyProtection="1">
      <alignment horizontal="right"/>
      <protection locked="0"/>
    </xf>
    <xf numFmtId="44" fontId="2" fillId="0" borderId="0" xfId="0" applyNumberFormat="1" applyFont="1"/>
    <xf numFmtId="44" fontId="0" fillId="0" borderId="0" xfId="1" applyFont="1" applyFill="1" applyBorder="1" applyAlignment="1" applyProtection="1">
      <alignment horizontal="right"/>
      <protection locked="0"/>
    </xf>
    <xf numFmtId="172" fontId="0" fillId="0" borderId="0" xfId="0" applyNumberFormat="1"/>
    <xf numFmtId="2" fontId="1" fillId="0" borderId="0" xfId="0" applyNumberFormat="1" applyFont="1" applyAlignment="1">
      <alignment horizontal="center"/>
    </xf>
    <xf numFmtId="10" fontId="0" fillId="0" borderId="0" xfId="4" applyNumberFormat="1" applyFont="1" applyProtection="1"/>
    <xf numFmtId="44" fontId="0" fillId="0" borderId="0" xfId="0" applyNumberFormat="1" applyAlignment="1">
      <alignment horizontal="right"/>
    </xf>
    <xf numFmtId="43" fontId="2" fillId="0" borderId="0" xfId="0" applyNumberFormat="1" applyFont="1" applyAlignment="1">
      <alignment horizontal="center" vertical="center"/>
    </xf>
    <xf numFmtId="49" fontId="0" fillId="0" borderId="0" xfId="0" applyNumberFormat="1"/>
    <xf numFmtId="44" fontId="1" fillId="0" borderId="0" xfId="0" applyNumberFormat="1" applyFont="1"/>
    <xf numFmtId="0" fontId="11" fillId="0" borderId="0" xfId="0" applyFont="1" applyAlignment="1">
      <alignment horizontal="center"/>
    </xf>
    <xf numFmtId="0" fontId="2" fillId="9" borderId="2" xfId="0" applyFont="1" applyFill="1" applyBorder="1" applyAlignment="1">
      <alignment horizontal="center"/>
    </xf>
    <xf numFmtId="164" fontId="1" fillId="0" borderId="9" xfId="1" applyNumberFormat="1" applyFont="1" applyFill="1" applyBorder="1" applyAlignment="1" applyProtection="1">
      <alignment horizontal="left"/>
    </xf>
    <xf numFmtId="0" fontId="2" fillId="9" borderId="11" xfId="0" applyFont="1" applyFill="1" applyBorder="1" applyAlignment="1">
      <alignment horizontal="center"/>
    </xf>
    <xf numFmtId="170" fontId="1" fillId="0" borderId="17" xfId="1" applyNumberFormat="1" applyFont="1" applyFill="1" applyBorder="1" applyAlignment="1" applyProtection="1">
      <alignment horizontal="center"/>
    </xf>
    <xf numFmtId="0" fontId="3" fillId="0" borderId="0" xfId="0" applyFont="1"/>
    <xf numFmtId="0" fontId="0" fillId="0" borderId="11" xfId="0" applyBorder="1" applyAlignment="1">
      <alignment horizontal="right"/>
    </xf>
    <xf numFmtId="1" fontId="0" fillId="2" borderId="1" xfId="0" applyNumberFormat="1" applyFill="1" applyBorder="1" applyAlignment="1" applyProtection="1">
      <alignment horizontal="left"/>
      <protection locked="0"/>
    </xf>
    <xf numFmtId="44" fontId="1" fillId="2" borderId="2" xfId="1" applyFont="1" applyFill="1" applyBorder="1" applyAlignment="1" applyProtection="1">
      <alignment horizontal="left"/>
      <protection locked="0"/>
    </xf>
    <xf numFmtId="44" fontId="1" fillId="2" borderId="11" xfId="1" applyFont="1" applyFill="1" applyBorder="1" applyAlignment="1" applyProtection="1">
      <alignment horizontal="left"/>
      <protection locked="0"/>
    </xf>
    <xf numFmtId="44" fontId="2" fillId="0" borderId="0" xfId="1" applyFont="1" applyFill="1" applyBorder="1" applyAlignment="1" applyProtection="1">
      <alignment horizontal="right"/>
    </xf>
    <xf numFmtId="167" fontId="2" fillId="0" borderId="0" xfId="0" applyNumberFormat="1" applyFont="1" applyAlignment="1">
      <alignment vertical="center"/>
    </xf>
    <xf numFmtId="0" fontId="2" fillId="9" borderId="11" xfId="0" applyFont="1" applyFill="1" applyBorder="1"/>
    <xf numFmtId="0" fontId="2" fillId="9" borderId="24" xfId="0" applyFont="1" applyFill="1" applyBorder="1" applyAlignment="1">
      <alignment horizontal="left"/>
    </xf>
    <xf numFmtId="164" fontId="7" fillId="0" borderId="0" xfId="1" applyNumberFormat="1" applyFont="1" applyFill="1" applyBorder="1" applyAlignment="1" applyProtection="1">
      <protection locked="0"/>
    </xf>
    <xf numFmtId="0" fontId="6" fillId="0" borderId="0" xfId="0" applyFont="1"/>
    <xf numFmtId="0" fontId="13" fillId="0" borderId="0" xfId="0" applyFont="1"/>
    <xf numFmtId="0" fontId="15" fillId="0" borderId="0" xfId="0" applyFont="1"/>
    <xf numFmtId="0" fontId="17" fillId="0" borderId="0" xfId="0" applyFont="1"/>
    <xf numFmtId="0" fontId="10" fillId="0" borderId="0" xfId="0" applyFont="1"/>
    <xf numFmtId="0" fontId="2" fillId="9" borderId="22" xfId="0" applyFont="1" applyFill="1" applyBorder="1" applyAlignment="1">
      <alignment horizontal="center"/>
    </xf>
    <xf numFmtId="0" fontId="2" fillId="9" borderId="23" xfId="0" applyFont="1" applyFill="1" applyBorder="1" applyAlignment="1">
      <alignment horizontal="center"/>
    </xf>
    <xf numFmtId="14" fontId="2" fillId="9" borderId="23" xfId="0" applyNumberFormat="1" applyFont="1" applyFill="1" applyBorder="1" applyAlignment="1">
      <alignment horizontal="center"/>
    </xf>
    <xf numFmtId="0" fontId="2" fillId="9" borderId="25" xfId="0" applyFont="1" applyFill="1" applyBorder="1" applyAlignment="1">
      <alignment horizontal="center"/>
    </xf>
    <xf numFmtId="0" fontId="2" fillId="0" borderId="16" xfId="0" applyFont="1" applyBorder="1"/>
    <xf numFmtId="44" fontId="2" fillId="0" borderId="17" xfId="0" applyNumberFormat="1" applyFont="1" applyBorder="1" applyAlignment="1">
      <alignment horizontal="center"/>
    </xf>
    <xf numFmtId="170" fontId="2" fillId="0" borderId="16" xfId="0" applyNumberFormat="1" applyFont="1" applyBorder="1" applyAlignment="1">
      <alignment horizontal="center"/>
    </xf>
    <xf numFmtId="170" fontId="0" fillId="0" borderId="0" xfId="0" applyNumberFormat="1" applyAlignment="1">
      <alignment horizontal="center"/>
    </xf>
    <xf numFmtId="170" fontId="1" fillId="0" borderId="0" xfId="0" applyNumberFormat="1" applyFont="1" applyAlignment="1">
      <alignment horizontal="center"/>
    </xf>
    <xf numFmtId="44" fontId="2" fillId="0" borderId="17" xfId="0" applyNumberFormat="1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6" xfId="0" applyFont="1" applyBorder="1" applyAlignment="1">
      <alignment horizontal="center"/>
    </xf>
    <xf numFmtId="14" fontId="1" fillId="0" borderId="0" xfId="0" applyNumberFormat="1" applyFont="1" applyAlignment="1">
      <alignment horizontal="right"/>
    </xf>
    <xf numFmtId="0" fontId="2" fillId="0" borderId="17" xfId="0" applyFont="1" applyBorder="1" applyAlignment="1">
      <alignment horizontal="center"/>
    </xf>
    <xf numFmtId="37" fontId="2" fillId="0" borderId="17" xfId="1" applyNumberFormat="1" applyFont="1" applyFill="1" applyBorder="1" applyAlignment="1" applyProtection="1">
      <alignment horizontal="center"/>
    </xf>
    <xf numFmtId="14" fontId="1" fillId="0" borderId="0" xfId="0" applyNumberFormat="1" applyFont="1" applyAlignment="1">
      <alignment horizontal="center"/>
    </xf>
    <xf numFmtId="0" fontId="1" fillId="0" borderId="17" xfId="0" applyFont="1" applyBorder="1"/>
    <xf numFmtId="44" fontId="1" fillId="0" borderId="0" xfId="0" applyNumberFormat="1" applyFont="1" applyAlignment="1">
      <alignment horizontal="center"/>
    </xf>
    <xf numFmtId="0" fontId="2" fillId="9" borderId="24" xfId="0" applyFont="1" applyFill="1" applyBorder="1" applyAlignment="1">
      <alignment horizontal="center"/>
    </xf>
    <xf numFmtId="0" fontId="2" fillId="0" borderId="18" xfId="0" applyFont="1" applyBorder="1"/>
    <xf numFmtId="0" fontId="0" fillId="0" borderId="19" xfId="0" applyBorder="1"/>
    <xf numFmtId="5" fontId="2" fillId="0" borderId="19" xfId="1" applyNumberFormat="1" applyFont="1" applyFill="1" applyBorder="1" applyAlignment="1" applyProtection="1">
      <alignment horizontal="center" shrinkToFit="1"/>
    </xf>
    <xf numFmtId="0" fontId="0" fillId="0" borderId="20" xfId="0" applyBorder="1"/>
    <xf numFmtId="0" fontId="2" fillId="0" borderId="13" xfId="0" applyFont="1" applyBorder="1"/>
    <xf numFmtId="0" fontId="2" fillId="0" borderId="14" xfId="0" applyFont="1" applyBorder="1"/>
    <xf numFmtId="14" fontId="1" fillId="0" borderId="14" xfId="0" applyNumberFormat="1" applyFont="1" applyBorder="1" applyAlignment="1">
      <alignment horizontal="center"/>
    </xf>
    <xf numFmtId="164" fontId="7" fillId="0" borderId="14" xfId="1" applyNumberFormat="1" applyFont="1" applyFill="1" applyBorder="1" applyAlignment="1" applyProtection="1"/>
    <xf numFmtId="0" fontId="0" fillId="0" borderId="15" xfId="0" applyBorder="1"/>
    <xf numFmtId="14" fontId="2" fillId="9" borderId="1" xfId="0" applyNumberFormat="1" applyFont="1" applyFill="1" applyBorder="1" applyAlignment="1">
      <alignment horizontal="center"/>
    </xf>
    <xf numFmtId="164" fontId="2" fillId="9" borderId="1" xfId="1" applyNumberFormat="1" applyFont="1" applyFill="1" applyBorder="1" applyAlignment="1" applyProtection="1">
      <alignment horizontal="center"/>
    </xf>
    <xf numFmtId="0" fontId="2" fillId="9" borderId="1" xfId="0" applyFont="1" applyFill="1" applyBorder="1" applyAlignment="1">
      <alignment horizontal="center"/>
    </xf>
    <xf numFmtId="0" fontId="0" fillId="0" borderId="17" xfId="0" applyBorder="1"/>
    <xf numFmtId="14" fontId="2" fillId="0" borderId="16" xfId="0" applyNumberFormat="1" applyFont="1" applyBorder="1" applyAlignment="1">
      <alignment horizontal="center"/>
    </xf>
    <xf numFmtId="14" fontId="0" fillId="0" borderId="0" xfId="0" applyNumberFormat="1" applyAlignment="1">
      <alignment horizontal="center"/>
    </xf>
    <xf numFmtId="14" fontId="1" fillId="0" borderId="0" xfId="1" applyNumberFormat="1" applyFont="1" applyFill="1" applyBorder="1" applyAlignment="1" applyProtection="1">
      <alignment horizontal="center"/>
    </xf>
    <xf numFmtId="44" fontId="14" fillId="0" borderId="0" xfId="0" applyNumberFormat="1" applyFont="1" applyAlignment="1">
      <alignment vertical="center"/>
    </xf>
    <xf numFmtId="44" fontId="2" fillId="0" borderId="0" xfId="1" applyFont="1" applyFill="1" applyBorder="1" applyAlignment="1" applyProtection="1">
      <alignment horizontal="center"/>
    </xf>
    <xf numFmtId="44" fontId="2" fillId="0" borderId="0" xfId="0" applyNumberFormat="1" applyFont="1" applyAlignment="1">
      <alignment horizontal="left"/>
    </xf>
    <xf numFmtId="44" fontId="0" fillId="0" borderId="17" xfId="0" applyNumberFormat="1" applyBorder="1" applyAlignment="1">
      <alignment horizontal="center"/>
    </xf>
    <xf numFmtId="14" fontId="2" fillId="0" borderId="18" xfId="0" applyNumberFormat="1" applyFont="1" applyBorder="1" applyAlignment="1">
      <alignment horizontal="center"/>
    </xf>
    <xf numFmtId="44" fontId="14" fillId="0" borderId="19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70" fontId="2" fillId="9" borderId="21" xfId="0" applyNumberFormat="1" applyFont="1" applyFill="1" applyBorder="1"/>
    <xf numFmtId="44" fontId="2" fillId="2" borderId="0" xfId="1" applyFont="1" applyFill="1" applyBorder="1" applyAlignment="1" applyProtection="1">
      <alignment horizontal="right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13" fillId="2" borderId="11" xfId="0" applyFont="1" applyFill="1" applyBorder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44" fontId="0" fillId="2" borderId="0" xfId="0" applyNumberFormat="1" applyFill="1" applyProtection="1">
      <protection locked="0"/>
    </xf>
    <xf numFmtId="0" fontId="0" fillId="0" borderId="0" xfId="0" applyProtection="1">
      <protection locked="0"/>
    </xf>
    <xf numFmtId="0" fontId="0" fillId="2" borderId="19" xfId="0" applyFill="1" applyBorder="1" applyProtection="1">
      <protection locked="0"/>
    </xf>
    <xf numFmtId="44" fontId="0" fillId="2" borderId="19" xfId="0" applyNumberFormat="1" applyFill="1" applyBorder="1" applyProtection="1">
      <protection locked="0"/>
    </xf>
    <xf numFmtId="0" fontId="2" fillId="0" borderId="19" xfId="0" applyFont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>
      <alignment horizontal="right"/>
    </xf>
    <xf numFmtId="0" fontId="0" fillId="2" borderId="1" xfId="0" applyFill="1" applyBorder="1" applyAlignment="1" applyProtection="1">
      <alignment horizontal="left"/>
      <protection locked="0"/>
    </xf>
    <xf numFmtId="167" fontId="2" fillId="0" borderId="0" xfId="0" applyNumberFormat="1" applyFont="1" applyAlignment="1">
      <alignment vertical="center"/>
    </xf>
  </cellXfs>
  <cellStyles count="5">
    <cellStyle name="Currency" xfId="1" builtinId="4"/>
    <cellStyle name="Currency 2" xfId="3" xr:uid="{00000000-0005-0000-0000-000001000000}"/>
    <cellStyle name="Normal" xfId="0" builtinId="0"/>
    <cellStyle name="Normal 2" xfId="2" xr:uid="{00000000-0005-0000-0000-000003000000}"/>
    <cellStyle name="Percent" xfId="4" builtinId="5"/>
  </cellStyles>
  <dxfs count="27"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FF7C80"/>
      <color rgb="FFFF9999"/>
      <color rgb="FFFF3300"/>
      <color rgb="FFFF5050"/>
      <color rgb="FFF4E4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workbookViewId="0">
      <selection activeCell="A30" sqref="A30"/>
    </sheetView>
  </sheetViews>
  <sheetFormatPr defaultRowHeight="12.75" x14ac:dyDescent="0.2"/>
  <sheetData>
    <row r="1" spans="1:13" ht="18" x14ac:dyDescent="0.25">
      <c r="A1" s="171" t="s">
        <v>84</v>
      </c>
    </row>
    <row r="3" spans="1:13" ht="15" x14ac:dyDescent="0.2">
      <c r="A3" s="172" t="s">
        <v>96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</row>
    <row r="4" spans="1:13" ht="15" x14ac:dyDescent="0.2">
      <c r="A4" s="172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</row>
    <row r="5" spans="1:13" ht="15" x14ac:dyDescent="0.2">
      <c r="A5" s="172" t="s">
        <v>90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</row>
    <row r="6" spans="1:13" ht="15" x14ac:dyDescent="0.2">
      <c r="A6" s="172" t="s">
        <v>87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</row>
    <row r="7" spans="1:13" ht="15" x14ac:dyDescent="0.2">
      <c r="A7" s="172"/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</row>
    <row r="8" spans="1:13" ht="15" x14ac:dyDescent="0.2">
      <c r="A8" s="172" t="s">
        <v>97</v>
      </c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</row>
    <row r="9" spans="1:13" ht="15" x14ac:dyDescent="0.2">
      <c r="A9" s="172" t="s">
        <v>98</v>
      </c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</row>
    <row r="10" spans="1:13" ht="15" x14ac:dyDescent="0.2">
      <c r="A10" s="172" t="s">
        <v>99</v>
      </c>
      <c r="B10" s="172"/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</row>
    <row r="11" spans="1:13" ht="15" x14ac:dyDescent="0.2">
      <c r="A11" s="172"/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</row>
    <row r="12" spans="1:13" ht="15" x14ac:dyDescent="0.2">
      <c r="A12" s="172" t="s">
        <v>91</v>
      </c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1:13" ht="15" x14ac:dyDescent="0.2">
      <c r="A13" s="172"/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</row>
    <row r="14" spans="1:13" ht="15" x14ac:dyDescent="0.2">
      <c r="A14" s="172" t="s">
        <v>95</v>
      </c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</row>
    <row r="15" spans="1:13" ht="15" x14ac:dyDescent="0.2">
      <c r="A15" s="172"/>
      <c r="B15" s="172"/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/>
    </row>
    <row r="16" spans="1:13" ht="15" x14ac:dyDescent="0.2">
      <c r="A16" s="172" t="s">
        <v>100</v>
      </c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</row>
    <row r="17" spans="1:13" ht="15" x14ac:dyDescent="0.2">
      <c r="A17" s="172" t="s">
        <v>92</v>
      </c>
      <c r="B17" s="172"/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</row>
    <row r="18" spans="1:13" ht="15" x14ac:dyDescent="0.2">
      <c r="A18" s="172"/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2"/>
    </row>
    <row r="19" spans="1:13" ht="15.75" x14ac:dyDescent="0.25">
      <c r="A19" s="173" t="s">
        <v>85</v>
      </c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</row>
    <row r="20" spans="1:13" ht="15.75" x14ac:dyDescent="0.25">
      <c r="A20" s="173"/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</row>
    <row r="21" spans="1:13" ht="15.75" x14ac:dyDescent="0.25">
      <c r="A21" s="172" t="s">
        <v>93</v>
      </c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</row>
    <row r="22" spans="1:13" ht="15" x14ac:dyDescent="0.2">
      <c r="A22" s="174" t="s">
        <v>88</v>
      </c>
      <c r="B22" s="172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</row>
    <row r="23" spans="1:13" ht="15" x14ac:dyDescent="0.2">
      <c r="A23" s="172"/>
      <c r="B23" s="172"/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</row>
    <row r="24" spans="1:13" ht="15.75" x14ac:dyDescent="0.25">
      <c r="A24" s="172" t="s">
        <v>89</v>
      </c>
      <c r="B24" s="172"/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</row>
    <row r="25" spans="1:13" ht="15" x14ac:dyDescent="0.2">
      <c r="A25" s="172" t="s">
        <v>83</v>
      </c>
      <c r="B25" s="172"/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</row>
    <row r="26" spans="1:13" ht="15" x14ac:dyDescent="0.2">
      <c r="A26" s="172"/>
      <c r="B26" s="172"/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</row>
    <row r="27" spans="1:13" ht="15.75" x14ac:dyDescent="0.25">
      <c r="A27" s="172" t="s">
        <v>86</v>
      </c>
      <c r="B27" s="172"/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</row>
    <row r="28" spans="1:13" ht="15" x14ac:dyDescent="0.2">
      <c r="A28" s="172"/>
      <c r="B28" s="172"/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</row>
    <row r="29" spans="1:13" ht="15.75" x14ac:dyDescent="0.25">
      <c r="A29" s="175" t="s">
        <v>94</v>
      </c>
      <c r="B29" s="172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D88"/>
  <sheetViews>
    <sheetView zoomScale="120" zoomScaleNormal="120" workbookViewId="0">
      <selection activeCell="B1" sqref="B1:C1"/>
    </sheetView>
  </sheetViews>
  <sheetFormatPr defaultColWidth="9" defaultRowHeight="12.75" x14ac:dyDescent="0.2"/>
  <cols>
    <col min="1" max="1" width="19.140625" customWidth="1"/>
    <col min="2" max="2" width="24.7109375" customWidth="1"/>
    <col min="3" max="3" width="17.28515625" customWidth="1"/>
    <col min="4" max="4" width="32.7109375" style="57" bestFit="1" customWidth="1"/>
    <col min="5" max="5" width="32.85546875" customWidth="1"/>
    <col min="6" max="6" width="27.7109375" customWidth="1"/>
    <col min="7" max="7" width="11.85546875" bestFit="1" customWidth="1"/>
    <col min="8" max="8" width="12" customWidth="1"/>
    <col min="9" max="9" width="29.85546875" bestFit="1" customWidth="1"/>
    <col min="10" max="26" width="10.28515625" customWidth="1"/>
    <col min="27" max="27" width="19.140625" customWidth="1"/>
    <col min="28" max="28" width="14" customWidth="1"/>
    <col min="29" max="29" width="27.140625" hidden="1" customWidth="1"/>
    <col min="30" max="30" width="16.42578125" hidden="1" customWidth="1"/>
    <col min="31" max="31" width="14.5703125" hidden="1" customWidth="1"/>
    <col min="32" max="32" width="13.85546875" hidden="1" customWidth="1"/>
    <col min="33" max="33" width="6" hidden="1" customWidth="1"/>
    <col min="34" max="34" width="11" hidden="1" customWidth="1"/>
    <col min="35" max="35" width="4.42578125" hidden="1" customWidth="1"/>
    <col min="36" max="36" width="19.28515625" hidden="1" customWidth="1"/>
    <col min="37" max="38" width="9.5703125" hidden="1" customWidth="1"/>
    <col min="39" max="39" width="10.28515625" hidden="1" customWidth="1"/>
    <col min="40" max="40" width="11" hidden="1" customWidth="1"/>
    <col min="41" max="43" width="10" hidden="1" customWidth="1"/>
    <col min="44" max="44" width="11.5703125" hidden="1" customWidth="1"/>
    <col min="45" max="46" width="9.28515625" hidden="1" customWidth="1"/>
    <col min="47" max="47" width="11.5703125" hidden="1" customWidth="1"/>
    <col min="48" max="48" width="12.28515625" hidden="1" customWidth="1"/>
    <col min="49" max="49" width="11.5703125" hidden="1" customWidth="1"/>
    <col min="50" max="50" width="19.85546875" hidden="1" customWidth="1"/>
    <col min="51" max="51" width="10" hidden="1" customWidth="1"/>
    <col min="52" max="52" width="11" hidden="1" customWidth="1"/>
    <col min="53" max="53" width="12" hidden="1" customWidth="1"/>
    <col min="54" max="54" width="10" hidden="1" customWidth="1"/>
    <col min="55" max="55" width="12.7109375" hidden="1" customWidth="1"/>
    <col min="56" max="56" width="11" hidden="1" customWidth="1"/>
    <col min="57" max="58" width="12" hidden="1" customWidth="1"/>
    <col min="59" max="59" width="9" hidden="1" customWidth="1"/>
    <col min="60" max="60" width="10.28515625" hidden="1" customWidth="1"/>
    <col min="61" max="61" width="12" hidden="1" customWidth="1"/>
    <col min="62" max="62" width="11.5703125" hidden="1" customWidth="1"/>
    <col min="63" max="63" width="12" hidden="1" customWidth="1"/>
    <col min="64" max="64" width="10.28515625" hidden="1" customWidth="1"/>
    <col min="65" max="65" width="12" hidden="1" customWidth="1"/>
    <col min="66" max="67" width="11.28515625" hidden="1" customWidth="1"/>
    <col min="68" max="68" width="9.28515625" hidden="1" customWidth="1"/>
    <col min="69" max="69" width="10.7109375" hidden="1" customWidth="1"/>
    <col min="70" max="74" width="11.85546875" hidden="1" customWidth="1"/>
    <col min="75" max="75" width="10.5703125" hidden="1" customWidth="1"/>
    <col min="76" max="76" width="11.85546875" hidden="1" customWidth="1"/>
    <col min="77" max="77" width="19.28515625" customWidth="1"/>
    <col min="78" max="78" width="23" customWidth="1"/>
    <col min="79" max="79" width="48.28515625" customWidth="1"/>
    <col min="80" max="80" width="11" customWidth="1"/>
    <col min="81" max="81" width="13" customWidth="1"/>
    <col min="82" max="83" width="14.5703125" customWidth="1"/>
    <col min="84" max="178" width="9" customWidth="1"/>
  </cols>
  <sheetData>
    <row r="1" spans="1:81" s="1" customFormat="1" ht="15" x14ac:dyDescent="0.25">
      <c r="A1" s="123" t="s">
        <v>0</v>
      </c>
      <c r="B1" s="233"/>
      <c r="C1" s="233"/>
      <c r="D1" s="123" t="s">
        <v>44</v>
      </c>
      <c r="E1" s="230"/>
      <c r="F1" s="123" t="s">
        <v>1</v>
      </c>
      <c r="G1" s="163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AB1" s="3"/>
      <c r="AC1" s="1" t="s">
        <v>50</v>
      </c>
    </row>
    <row r="2" spans="1:81" s="1" customFormat="1" ht="15" x14ac:dyDescent="0.25"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AB2" s="3"/>
      <c r="AC2" t="s">
        <v>4</v>
      </c>
      <c r="AD2" s="62">
        <v>45047</v>
      </c>
      <c r="AE2" s="62">
        <v>45077</v>
      </c>
      <c r="AF2" s="16">
        <f>NETWORKDAYS(AD2,AE2,0)</f>
        <v>23</v>
      </c>
    </row>
    <row r="3" spans="1:81" s="1" customFormat="1" ht="14.25" x14ac:dyDescent="0.2">
      <c r="E3" s="130"/>
      <c r="G3"/>
      <c r="H3"/>
      <c r="I3"/>
      <c r="AC3" s="92" t="s">
        <v>5</v>
      </c>
      <c r="AD3" s="93">
        <v>45078</v>
      </c>
      <c r="AE3" s="93">
        <v>45107</v>
      </c>
      <c r="AF3" s="16">
        <f>NETWORKDAYS(AD3,AE3,0)</f>
        <v>22</v>
      </c>
      <c r="AG3" s="3"/>
    </row>
    <row r="4" spans="1:81" s="1" customFormat="1" ht="13.5" customHeight="1" x14ac:dyDescent="0.2">
      <c r="A4" s="232" t="s">
        <v>56</v>
      </c>
      <c r="B4" s="232"/>
      <c r="C4" s="220">
        <v>0</v>
      </c>
      <c r="E4" s="168" t="s">
        <v>2</v>
      </c>
      <c r="F4" s="4"/>
      <c r="G4" s="5"/>
      <c r="H4" s="5"/>
      <c r="I4"/>
      <c r="AC4" s="92" t="s">
        <v>6</v>
      </c>
      <c r="AD4" s="93">
        <v>45108</v>
      </c>
      <c r="AE4" s="93">
        <v>45138</v>
      </c>
      <c r="AF4" s="16">
        <f>NETWORKDAYS(AD4,AE4,0)</f>
        <v>21</v>
      </c>
      <c r="AG4" s="3"/>
    </row>
    <row r="5" spans="1:81" s="1" customFormat="1" ht="13.5" customHeight="1" x14ac:dyDescent="0.2">
      <c r="A5" s="232" t="s">
        <v>67</v>
      </c>
      <c r="B5" s="232"/>
      <c r="C5" s="166">
        <f>ROUND(C4/9, 2)</f>
        <v>0</v>
      </c>
      <c r="E5" s="122" t="s">
        <v>8</v>
      </c>
      <c r="F5" s="159" t="s">
        <v>80</v>
      </c>
      <c r="G5" s="122" t="s">
        <v>9</v>
      </c>
      <c r="H5" s="157" t="s">
        <v>10</v>
      </c>
      <c r="I5" s="159" t="s">
        <v>60</v>
      </c>
      <c r="AC5" s="92" t="s">
        <v>7</v>
      </c>
      <c r="AD5" s="93">
        <v>45139</v>
      </c>
      <c r="AE5" s="93">
        <v>45169</v>
      </c>
      <c r="AF5" s="16">
        <f>NETWORKDAYS(AD5,AE5,0)</f>
        <v>23</v>
      </c>
      <c r="AG5" s="3"/>
    </row>
    <row r="6" spans="1:81" s="1" customFormat="1" ht="13.5" customHeight="1" x14ac:dyDescent="0.2">
      <c r="A6" s="232" t="s">
        <v>57</v>
      </c>
      <c r="B6" s="232"/>
      <c r="C6" s="166">
        <f>ROUND(C5*3, 2)</f>
        <v>0</v>
      </c>
      <c r="E6" s="129" t="s">
        <v>47</v>
      </c>
      <c r="F6" s="23">
        <v>45061</v>
      </c>
      <c r="G6" s="23">
        <v>45078</v>
      </c>
      <c r="H6" s="164">
        <v>0</v>
      </c>
      <c r="I6" s="221"/>
      <c r="AC6" s="5"/>
      <c r="AD6"/>
      <c r="AE6"/>
      <c r="AF6"/>
      <c r="AG6" s="3"/>
    </row>
    <row r="7" spans="1:81" s="1" customFormat="1" ht="13.5" customHeight="1" x14ac:dyDescent="0.2">
      <c r="C7" s="231"/>
      <c r="E7" s="128" t="s">
        <v>51</v>
      </c>
      <c r="F7" s="44">
        <v>45082</v>
      </c>
      <c r="G7" s="44">
        <v>45136</v>
      </c>
      <c r="H7" s="164">
        <v>0</v>
      </c>
      <c r="I7" s="221"/>
      <c r="AC7" s="5" t="s">
        <v>74</v>
      </c>
      <c r="AD7"/>
      <c r="AE7"/>
      <c r="AF7"/>
      <c r="AG7" s="3"/>
    </row>
    <row r="8" spans="1:81" s="1" customFormat="1" ht="13.5" customHeight="1" x14ac:dyDescent="0.2">
      <c r="E8" s="128" t="s">
        <v>52</v>
      </c>
      <c r="F8" s="44">
        <v>45082</v>
      </c>
      <c r="G8" s="44">
        <v>45108</v>
      </c>
      <c r="H8" s="164">
        <v>0</v>
      </c>
      <c r="I8" s="221"/>
      <c r="AC8" s="92" t="s">
        <v>75</v>
      </c>
      <c r="AD8" s="62">
        <v>45061</v>
      </c>
      <c r="AE8" s="62">
        <v>45077</v>
      </c>
      <c r="AF8" s="16">
        <f>NETWORKDAYS(AD8,AE8,0)</f>
        <v>13</v>
      </c>
      <c r="AG8" s="3"/>
      <c r="AJ8" s="137"/>
      <c r="AK8" s="8"/>
      <c r="AL8" s="7"/>
      <c r="AM8" s="7"/>
      <c r="AN8" s="7"/>
      <c r="AO8" s="7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9"/>
    </row>
    <row r="9" spans="1:81" s="1" customFormat="1" ht="13.5" customHeight="1" x14ac:dyDescent="0.25">
      <c r="A9" s="11" t="s">
        <v>79</v>
      </c>
      <c r="B9" s="11"/>
      <c r="C9" s="11"/>
      <c r="E9" s="128" t="s">
        <v>53</v>
      </c>
      <c r="F9" s="127">
        <v>45110</v>
      </c>
      <c r="G9" s="44">
        <v>45136</v>
      </c>
      <c r="H9" s="164">
        <v>0</v>
      </c>
      <c r="I9" s="221"/>
      <c r="AC9" s="92" t="s">
        <v>45</v>
      </c>
      <c r="AD9" s="62">
        <v>44409</v>
      </c>
      <c r="AE9" s="62">
        <v>44419</v>
      </c>
      <c r="AF9" s="16">
        <f>NETWORKDAYS(AD9,AE9,0)</f>
        <v>8</v>
      </c>
      <c r="AG9" s="3"/>
      <c r="AJ9" s="15"/>
      <c r="AL9" s="136" t="s">
        <v>58</v>
      </c>
      <c r="AM9" s="11"/>
      <c r="AN9" s="11"/>
      <c r="AO9" s="11"/>
      <c r="BX9" s="12"/>
    </row>
    <row r="10" spans="1:81" ht="13.5" customHeight="1" x14ac:dyDescent="0.25">
      <c r="A10" s="11" t="s">
        <v>59</v>
      </c>
      <c r="B10" s="11"/>
      <c r="C10" s="11"/>
      <c r="D10" s="142" t="s">
        <v>49</v>
      </c>
      <c r="E10" s="128" t="s">
        <v>55</v>
      </c>
      <c r="F10" s="44">
        <v>45104</v>
      </c>
      <c r="G10" s="44">
        <v>45137</v>
      </c>
      <c r="H10" s="164">
        <v>0</v>
      </c>
      <c r="I10" s="222"/>
      <c r="AC10" s="92"/>
      <c r="AD10" s="93"/>
      <c r="AE10" s="93"/>
      <c r="AF10" s="16"/>
      <c r="AG10" s="48"/>
      <c r="AJ10" s="13"/>
      <c r="BX10" s="14"/>
    </row>
    <row r="11" spans="1:81" ht="13.5" customHeight="1" x14ac:dyDescent="0.2">
      <c r="A11" s="1"/>
      <c r="B11" s="1"/>
      <c r="C11" s="1"/>
      <c r="D11" s="156"/>
      <c r="E11" s="128" t="s">
        <v>54</v>
      </c>
      <c r="F11" s="44">
        <v>45083</v>
      </c>
      <c r="G11" s="44">
        <v>45115</v>
      </c>
      <c r="H11" s="165">
        <v>0</v>
      </c>
      <c r="I11" s="223"/>
      <c r="AG11" s="50"/>
      <c r="AJ11" s="15" t="s">
        <v>3</v>
      </c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6" t="s">
        <v>4</v>
      </c>
      <c r="AZ11" s="16"/>
      <c r="BA11" s="16"/>
      <c r="BB11" s="16"/>
      <c r="BC11" s="16" t="s">
        <v>5</v>
      </c>
      <c r="BD11" s="16"/>
      <c r="BE11" s="16"/>
      <c r="BF11" s="16"/>
      <c r="BG11" s="16" t="s">
        <v>6</v>
      </c>
      <c r="BH11" s="16"/>
      <c r="BI11" s="16"/>
      <c r="BJ11" s="16"/>
      <c r="BK11" s="16" t="s">
        <v>7</v>
      </c>
      <c r="BL11" s="16"/>
      <c r="BM11" s="16"/>
      <c r="BN11" s="16"/>
      <c r="BO11" s="1"/>
      <c r="BX11" s="14"/>
    </row>
    <row r="12" spans="1:81" s="16" customFormat="1" ht="13.5" customHeight="1" x14ac:dyDescent="0.2">
      <c r="A12" s="1"/>
      <c r="B12" s="1"/>
      <c r="C12" s="1"/>
      <c r="D12" s="1"/>
      <c r="E12" s="126"/>
      <c r="F12" s="49"/>
      <c r="G12" s="49"/>
      <c r="H12" s="158"/>
      <c r="I12" s="162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AG12" s="10"/>
      <c r="AJ12" s="15" t="s">
        <v>8</v>
      </c>
      <c r="AL12" s="17" t="s">
        <v>11</v>
      </c>
      <c r="AM12" s="17" t="s">
        <v>12</v>
      </c>
      <c r="AN12" s="17" t="s">
        <v>13</v>
      </c>
      <c r="AO12" s="18" t="s">
        <v>14</v>
      </c>
      <c r="AP12" s="18" t="s">
        <v>15</v>
      </c>
      <c r="AQ12" s="18" t="s">
        <v>13</v>
      </c>
      <c r="AR12" s="19" t="s">
        <v>16</v>
      </c>
      <c r="AS12" s="19" t="s">
        <v>17</v>
      </c>
      <c r="AT12" s="19" t="s">
        <v>13</v>
      </c>
      <c r="AU12" s="20" t="s">
        <v>18</v>
      </c>
      <c r="AV12" s="20" t="s">
        <v>19</v>
      </c>
      <c r="AW12" s="20" t="s">
        <v>13</v>
      </c>
      <c r="AX12" s="131" t="s">
        <v>8</v>
      </c>
      <c r="AY12" s="17" t="s">
        <v>20</v>
      </c>
      <c r="AZ12" s="17" t="s">
        <v>21</v>
      </c>
      <c r="BA12" s="17" t="s">
        <v>13</v>
      </c>
      <c r="BB12" s="17" t="s">
        <v>22</v>
      </c>
      <c r="BC12" s="18" t="s">
        <v>20</v>
      </c>
      <c r="BD12" s="18" t="s">
        <v>21</v>
      </c>
      <c r="BE12" s="18" t="s">
        <v>13</v>
      </c>
      <c r="BF12" s="18" t="s">
        <v>22</v>
      </c>
      <c r="BG12" s="19" t="s">
        <v>23</v>
      </c>
      <c r="BH12" s="19" t="s">
        <v>24</v>
      </c>
      <c r="BI12" s="19" t="s">
        <v>13</v>
      </c>
      <c r="BJ12" s="19" t="s">
        <v>25</v>
      </c>
      <c r="BK12" s="20" t="s">
        <v>23</v>
      </c>
      <c r="BL12" s="20" t="s">
        <v>24</v>
      </c>
      <c r="BM12" s="20" t="s">
        <v>13</v>
      </c>
      <c r="BN12" s="20" t="s">
        <v>26</v>
      </c>
      <c r="BO12" s="21" t="s">
        <v>27</v>
      </c>
      <c r="BP12" s="16" t="s">
        <v>28</v>
      </c>
      <c r="BQ12" s="16" t="s">
        <v>29</v>
      </c>
      <c r="BR12" s="16" t="s">
        <v>30</v>
      </c>
      <c r="BS12" s="16" t="s">
        <v>31</v>
      </c>
      <c r="BT12" s="16" t="s">
        <v>32</v>
      </c>
      <c r="BU12" s="16" t="s">
        <v>33</v>
      </c>
      <c r="BV12" s="16" t="s">
        <v>34</v>
      </c>
      <c r="BW12" s="16" t="s">
        <v>35</v>
      </c>
      <c r="BX12" s="22" t="s">
        <v>36</v>
      </c>
    </row>
    <row r="13" spans="1:81" ht="13.5" customHeight="1" x14ac:dyDescent="0.25">
      <c r="A13" s="1"/>
      <c r="B13" s="1"/>
      <c r="C13" s="1"/>
      <c r="D13" s="114"/>
      <c r="I13" s="2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AC13" s="5"/>
      <c r="AF13" s="16"/>
      <c r="AG13" s="10"/>
      <c r="AJ13" s="15" t="s">
        <v>47</v>
      </c>
      <c r="AL13" s="24">
        <f>AD2</f>
        <v>45047</v>
      </c>
      <c r="AM13" s="24">
        <f>AE2</f>
        <v>45077</v>
      </c>
      <c r="AN13" s="25">
        <f>NETWORKDAYS(AL13,AM13,0)</f>
        <v>23</v>
      </c>
      <c r="AO13" s="26">
        <f>AD3</f>
        <v>45078</v>
      </c>
      <c r="AP13" s="26">
        <f>AE3</f>
        <v>45107</v>
      </c>
      <c r="AQ13" s="27">
        <f>NETWORKDAYS(AO13,AP13,0)</f>
        <v>22</v>
      </c>
      <c r="AR13" s="28"/>
      <c r="AS13" s="28"/>
      <c r="AT13" s="29"/>
      <c r="AU13" s="30"/>
      <c r="AV13" s="30"/>
      <c r="AW13" s="31"/>
      <c r="AX13" s="131" t="s">
        <v>47</v>
      </c>
      <c r="AY13" s="32">
        <f>F6</f>
        <v>45061</v>
      </c>
      <c r="AZ13" s="32">
        <f>AM13</f>
        <v>45077</v>
      </c>
      <c r="BA13" s="25">
        <f>NETWORKDAYS(AY13,AZ13,0)</f>
        <v>13</v>
      </c>
      <c r="BB13" s="33">
        <f>BA13/AN13</f>
        <v>0.56521739130434778</v>
      </c>
      <c r="BC13" s="34">
        <f>AO13</f>
        <v>45078</v>
      </c>
      <c r="BD13" s="34">
        <f>G6</f>
        <v>45078</v>
      </c>
      <c r="BE13" s="27">
        <f>NETWORKDAYS(BC13,BD13,0)</f>
        <v>1</v>
      </c>
      <c r="BF13" s="35">
        <f>BE13/AQ13</f>
        <v>4.5454545454545456E-2</v>
      </c>
      <c r="BG13" s="36"/>
      <c r="BH13" s="36"/>
      <c r="BI13" s="29"/>
      <c r="BJ13" s="29"/>
      <c r="BK13" s="31"/>
      <c r="BL13" s="31"/>
      <c r="BM13" s="31"/>
      <c r="BN13" s="31"/>
      <c r="BO13" s="52">
        <f t="shared" ref="BO13:BO18" si="0">BB13+BJ13+BN13+BF13</f>
        <v>0.6106719367588932</v>
      </c>
      <c r="BP13" s="37">
        <f>BB13/BO13</f>
        <v>0.9255663430420713</v>
      </c>
      <c r="BQ13" s="38">
        <f t="shared" ref="BQ13:BQ18" si="1">BP13*H6</f>
        <v>0</v>
      </c>
      <c r="BR13" s="39">
        <f>BF13/BO13</f>
        <v>7.443365695792882E-2</v>
      </c>
      <c r="BS13" s="40">
        <f t="shared" ref="BS13:BS18" si="2">BR13*H6</f>
        <v>0</v>
      </c>
      <c r="BT13" s="41">
        <f>BJ13/BO13</f>
        <v>0</v>
      </c>
      <c r="BU13" s="45">
        <f t="shared" ref="BU13:BU18" si="3">BT13*H6</f>
        <v>0</v>
      </c>
      <c r="BV13" s="42">
        <f>BN13/BO13</f>
        <v>0</v>
      </c>
      <c r="BW13" s="47">
        <f t="shared" ref="BW13:BW18" si="4">BV13*H6</f>
        <v>0</v>
      </c>
      <c r="BX13" s="43">
        <f t="shared" ref="BX13:BX18" si="5">BQ13+BS13+BU13+BW13</f>
        <v>0</v>
      </c>
    </row>
    <row r="14" spans="1:81" ht="13.5" customHeight="1" thickBot="1" x14ac:dyDescent="0.3">
      <c r="A14" s="1" t="s">
        <v>64</v>
      </c>
      <c r="B14" s="114"/>
      <c r="C14" s="114"/>
      <c r="D14" s="1"/>
      <c r="E14" s="5"/>
      <c r="I14" s="2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AC14" s="92"/>
      <c r="AD14" s="62"/>
      <c r="AE14" s="62"/>
      <c r="AF14" s="16"/>
      <c r="AG14" s="10"/>
      <c r="AJ14" s="15" t="s">
        <v>51</v>
      </c>
      <c r="AL14" s="24"/>
      <c r="AM14" s="24"/>
      <c r="AN14" s="25"/>
      <c r="AO14" s="26">
        <f>AD3</f>
        <v>45078</v>
      </c>
      <c r="AP14" s="26">
        <f>AE3</f>
        <v>45107</v>
      </c>
      <c r="AQ14" s="27">
        <f>NETWORKDAYS(AO14,AP14,0)</f>
        <v>22</v>
      </c>
      <c r="AR14" s="28">
        <f>AD4</f>
        <v>45108</v>
      </c>
      <c r="AS14" s="28">
        <f>AE4</f>
        <v>45138</v>
      </c>
      <c r="AT14" s="29">
        <f t="shared" ref="AT14:AT16" si="6">NETWORKDAYS(AR14,AS14,0)</f>
        <v>21</v>
      </c>
      <c r="AU14" s="30"/>
      <c r="AV14" s="30"/>
      <c r="AW14" s="31"/>
      <c r="AX14" s="131" t="s">
        <v>51</v>
      </c>
      <c r="AY14" s="32"/>
      <c r="AZ14" s="32"/>
      <c r="BA14" s="25"/>
      <c r="BB14" s="33"/>
      <c r="BC14" s="34">
        <f>F7</f>
        <v>45082</v>
      </c>
      <c r="BD14" s="34">
        <f>AP14</f>
        <v>45107</v>
      </c>
      <c r="BE14" s="27">
        <f>NETWORKDAYS(BC14,BD14,0)</f>
        <v>20</v>
      </c>
      <c r="BF14" s="35">
        <f>BE14/AQ14</f>
        <v>0.90909090909090906</v>
      </c>
      <c r="BG14" s="36">
        <f>AR14</f>
        <v>45108</v>
      </c>
      <c r="BH14" s="36">
        <f t="shared" ref="BH14:BH18" si="7">G7</f>
        <v>45136</v>
      </c>
      <c r="BI14" s="29">
        <f t="shared" ref="BI14:BI18" si="8">NETWORKDAYS(BG14,BH14,0)</f>
        <v>20</v>
      </c>
      <c r="BJ14" s="29">
        <f t="shared" ref="BJ14:BJ18" si="9">BI14/AT14</f>
        <v>0.95238095238095233</v>
      </c>
      <c r="BK14" s="31"/>
      <c r="BL14" s="31"/>
      <c r="BM14" s="31"/>
      <c r="BN14" s="31"/>
      <c r="BO14" s="52">
        <f t="shared" si="0"/>
        <v>1.8614718614718613</v>
      </c>
      <c r="BP14" s="37">
        <f>BB14/BO14</f>
        <v>0</v>
      </c>
      <c r="BQ14" s="38">
        <f t="shared" si="1"/>
        <v>0</v>
      </c>
      <c r="BR14" s="39">
        <f t="shared" ref="BR14:BR17" si="10">BF14/BO14</f>
        <v>0.48837209302325585</v>
      </c>
      <c r="BS14" s="40">
        <f t="shared" si="2"/>
        <v>0</v>
      </c>
      <c r="BT14" s="41">
        <f t="shared" ref="BT14:BT17" si="11">BJ14/BO14</f>
        <v>0.51162790697674421</v>
      </c>
      <c r="BU14" s="45">
        <f t="shared" si="3"/>
        <v>0</v>
      </c>
      <c r="BV14" s="42">
        <f t="shared" ref="BV14:BV17" si="12">BN14/BO14</f>
        <v>0</v>
      </c>
      <c r="BW14" s="47">
        <f t="shared" si="4"/>
        <v>0</v>
      </c>
      <c r="BX14" s="43">
        <f t="shared" si="5"/>
        <v>0</v>
      </c>
      <c r="CA14" s="81"/>
      <c r="CC14" s="81"/>
    </row>
    <row r="15" spans="1:81" ht="13.5" customHeight="1" thickBot="1" x14ac:dyDescent="0.25">
      <c r="A15" s="169" t="s">
        <v>76</v>
      </c>
      <c r="B15" s="16"/>
      <c r="C15" s="1"/>
      <c r="D15" s="115"/>
      <c r="G15" s="2"/>
      <c r="H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AB15" t="s">
        <v>49</v>
      </c>
      <c r="AC15" s="92"/>
      <c r="AD15" s="62"/>
      <c r="AE15" s="62"/>
      <c r="AF15" s="16"/>
      <c r="AG15" s="10"/>
      <c r="AJ15" s="15" t="s">
        <v>52</v>
      </c>
      <c r="AL15" s="24"/>
      <c r="AM15" s="24"/>
      <c r="AN15" s="25"/>
      <c r="AO15" s="26">
        <f>AD3</f>
        <v>45078</v>
      </c>
      <c r="AP15" s="26">
        <f>AE3</f>
        <v>45107</v>
      </c>
      <c r="AQ15" s="27">
        <f>NETWORKDAYS(AO15,AP15,0)</f>
        <v>22</v>
      </c>
      <c r="AR15" s="28">
        <f>AD4</f>
        <v>45108</v>
      </c>
      <c r="AS15" s="28">
        <f>AE4</f>
        <v>45138</v>
      </c>
      <c r="AT15" s="29">
        <f t="shared" si="6"/>
        <v>21</v>
      </c>
      <c r="AU15" s="30"/>
      <c r="AV15" s="30"/>
      <c r="AW15" s="31"/>
      <c r="AX15" s="131" t="s">
        <v>52</v>
      </c>
      <c r="AY15" s="32"/>
      <c r="AZ15" s="32"/>
      <c r="BA15" s="25"/>
      <c r="BB15" s="33"/>
      <c r="BC15" s="34">
        <f>F8</f>
        <v>45082</v>
      </c>
      <c r="BD15" s="34">
        <f>AP15</f>
        <v>45107</v>
      </c>
      <c r="BE15" s="27">
        <f>NETWORKDAYS(BC15,BD15,0)</f>
        <v>20</v>
      </c>
      <c r="BF15" s="35">
        <f>BE15/AQ15</f>
        <v>0.90909090909090906</v>
      </c>
      <c r="BG15" s="36">
        <f>AR15</f>
        <v>45108</v>
      </c>
      <c r="BH15" s="36">
        <f t="shared" si="7"/>
        <v>45108</v>
      </c>
      <c r="BI15" s="29">
        <f t="shared" si="8"/>
        <v>0</v>
      </c>
      <c r="BJ15" s="29">
        <f t="shared" si="9"/>
        <v>0</v>
      </c>
      <c r="BK15" s="46"/>
      <c r="BL15" s="46"/>
      <c r="BM15" s="31"/>
      <c r="BN15" s="31"/>
      <c r="BO15" s="52">
        <f t="shared" si="0"/>
        <v>0.90909090909090906</v>
      </c>
      <c r="BP15" s="37">
        <f t="shared" ref="BP15:BP17" si="13">BB15/BO15</f>
        <v>0</v>
      </c>
      <c r="BQ15" s="38">
        <f t="shared" si="1"/>
        <v>0</v>
      </c>
      <c r="BR15" s="39">
        <f t="shared" si="10"/>
        <v>1</v>
      </c>
      <c r="BS15" s="94">
        <f t="shared" si="2"/>
        <v>0</v>
      </c>
      <c r="BT15" s="41">
        <f t="shared" si="11"/>
        <v>0</v>
      </c>
      <c r="BU15" s="45">
        <f t="shared" si="3"/>
        <v>0</v>
      </c>
      <c r="BV15" s="42">
        <f t="shared" si="12"/>
        <v>0</v>
      </c>
      <c r="BW15" s="47">
        <f t="shared" si="4"/>
        <v>0</v>
      </c>
      <c r="BX15" s="43">
        <f t="shared" si="5"/>
        <v>0</v>
      </c>
    </row>
    <row r="16" spans="1:81" ht="13.5" customHeight="1" thickBot="1" x14ac:dyDescent="0.25">
      <c r="A16" s="176" t="s">
        <v>4</v>
      </c>
      <c r="B16" s="177" t="s">
        <v>40</v>
      </c>
      <c r="C16" s="178" t="s">
        <v>39</v>
      </c>
      <c r="D16" s="179" t="s">
        <v>65</v>
      </c>
      <c r="G16" s="2"/>
      <c r="H16" s="3"/>
      <c r="Z16" s="81"/>
      <c r="AF16" s="10"/>
      <c r="AJ16" s="15" t="s">
        <v>53</v>
      </c>
      <c r="AL16" s="24"/>
      <c r="AM16" s="24"/>
      <c r="AN16" s="25"/>
      <c r="AO16" s="26"/>
      <c r="AP16" s="26"/>
      <c r="AQ16" s="27"/>
      <c r="AR16" s="28">
        <f>AD4</f>
        <v>45108</v>
      </c>
      <c r="AS16" s="28">
        <f>AE4</f>
        <v>45138</v>
      </c>
      <c r="AT16" s="29">
        <f t="shared" si="6"/>
        <v>21</v>
      </c>
      <c r="AU16" s="30"/>
      <c r="AV16" s="30"/>
      <c r="AW16" s="31"/>
      <c r="AX16" s="131" t="s">
        <v>53</v>
      </c>
      <c r="AY16" s="32"/>
      <c r="AZ16" s="32"/>
      <c r="BA16" s="25"/>
      <c r="BB16" s="33"/>
      <c r="BC16" s="34"/>
      <c r="BD16" s="34"/>
      <c r="BE16" s="27"/>
      <c r="BF16" s="35"/>
      <c r="BG16" s="36">
        <f>F9</f>
        <v>45110</v>
      </c>
      <c r="BH16" s="36">
        <f t="shared" si="7"/>
        <v>45136</v>
      </c>
      <c r="BI16" s="29">
        <f t="shared" si="8"/>
        <v>20</v>
      </c>
      <c r="BJ16" s="29">
        <f t="shared" si="9"/>
        <v>0.95238095238095233</v>
      </c>
      <c r="BK16" s="46"/>
      <c r="BL16" s="46"/>
      <c r="BM16" s="31"/>
      <c r="BN16" s="31"/>
      <c r="BO16" s="52">
        <f t="shared" si="0"/>
        <v>0.95238095238095233</v>
      </c>
      <c r="BP16" s="37">
        <f t="shared" si="13"/>
        <v>0</v>
      </c>
      <c r="BQ16" s="38">
        <f t="shared" si="1"/>
        <v>0</v>
      </c>
      <c r="BR16" s="39">
        <f t="shared" si="10"/>
        <v>0</v>
      </c>
      <c r="BS16" s="40">
        <f t="shared" si="2"/>
        <v>0</v>
      </c>
      <c r="BT16" s="41">
        <f t="shared" si="11"/>
        <v>1</v>
      </c>
      <c r="BU16" s="45">
        <f t="shared" si="3"/>
        <v>0</v>
      </c>
      <c r="BV16" s="42">
        <f t="shared" si="12"/>
        <v>0</v>
      </c>
      <c r="BW16" s="47">
        <f t="shared" si="4"/>
        <v>0</v>
      </c>
      <c r="BX16" s="43">
        <f t="shared" si="5"/>
        <v>0</v>
      </c>
    </row>
    <row r="17" spans="1:78" ht="13.5" customHeight="1" x14ac:dyDescent="0.2">
      <c r="A17" s="180"/>
      <c r="B17" s="82">
        <v>45061</v>
      </c>
      <c r="C17" s="82">
        <v>45077</v>
      </c>
      <c r="D17" s="181">
        <f>BQ23</f>
        <v>0</v>
      </c>
      <c r="G17" s="4"/>
      <c r="H17" s="48"/>
      <c r="AF17" s="10"/>
      <c r="AJ17" s="15" t="s">
        <v>55</v>
      </c>
      <c r="AL17" s="24"/>
      <c r="AM17" s="24"/>
      <c r="AN17" s="25"/>
      <c r="AO17" s="26">
        <f>AD3</f>
        <v>45078</v>
      </c>
      <c r="AP17" s="26">
        <f>AE3</f>
        <v>45107</v>
      </c>
      <c r="AQ17" s="27">
        <f>NETWORKDAYS(AO17,AP17,0)</f>
        <v>22</v>
      </c>
      <c r="AR17" s="28">
        <f>AD4</f>
        <v>45108</v>
      </c>
      <c r="AS17" s="28">
        <f>AE4</f>
        <v>45138</v>
      </c>
      <c r="AT17" s="29">
        <f>NETWORKDAYS(AR17,AS17,0)</f>
        <v>21</v>
      </c>
      <c r="AU17" s="30"/>
      <c r="AV17" s="30"/>
      <c r="AW17" s="31"/>
      <c r="AX17" s="131" t="s">
        <v>55</v>
      </c>
      <c r="AY17" s="32"/>
      <c r="AZ17" s="32"/>
      <c r="BA17" s="25"/>
      <c r="BB17" s="33"/>
      <c r="BC17" s="34">
        <f>F10</f>
        <v>45104</v>
      </c>
      <c r="BD17" s="34">
        <f>AP17</f>
        <v>45107</v>
      </c>
      <c r="BE17" s="27">
        <f>NETWORKDAYS(BC17,BD17,0)</f>
        <v>4</v>
      </c>
      <c r="BF17" s="35">
        <f>BE17/AQ17</f>
        <v>0.18181818181818182</v>
      </c>
      <c r="BG17" s="36">
        <f>AR17</f>
        <v>45108</v>
      </c>
      <c r="BH17" s="36">
        <f t="shared" si="7"/>
        <v>45137</v>
      </c>
      <c r="BI17" s="29">
        <f t="shared" si="8"/>
        <v>20</v>
      </c>
      <c r="BJ17" s="29">
        <f t="shared" si="9"/>
        <v>0.95238095238095233</v>
      </c>
      <c r="BK17" s="46"/>
      <c r="BL17" s="46"/>
      <c r="BM17" s="31"/>
      <c r="BN17" s="31"/>
      <c r="BO17" s="52">
        <f t="shared" si="0"/>
        <v>1.1341991341991342</v>
      </c>
      <c r="BP17" s="37">
        <f t="shared" si="13"/>
        <v>0</v>
      </c>
      <c r="BQ17" s="38">
        <f t="shared" si="1"/>
        <v>0</v>
      </c>
      <c r="BR17" s="39">
        <f t="shared" si="10"/>
        <v>0.1603053435114504</v>
      </c>
      <c r="BS17" s="40">
        <f t="shared" si="2"/>
        <v>0</v>
      </c>
      <c r="BT17" s="41">
        <f t="shared" si="11"/>
        <v>0.83969465648854957</v>
      </c>
      <c r="BU17" s="45">
        <f t="shared" si="3"/>
        <v>0</v>
      </c>
      <c r="BV17" s="42">
        <f t="shared" si="12"/>
        <v>0</v>
      </c>
      <c r="BW17" s="47">
        <f t="shared" si="4"/>
        <v>0</v>
      </c>
      <c r="BX17" s="43">
        <f t="shared" si="5"/>
        <v>0</v>
      </c>
    </row>
    <row r="18" spans="1:78" ht="13.5" customHeight="1" x14ac:dyDescent="0.2">
      <c r="A18" s="182"/>
      <c r="B18" s="183"/>
      <c r="C18" s="184"/>
      <c r="D18" s="160"/>
      <c r="G18" s="4"/>
      <c r="H18" s="48"/>
      <c r="Z18" s="81"/>
      <c r="AF18" s="10"/>
      <c r="AG18" s="6"/>
      <c r="AJ18" s="15" t="s">
        <v>54</v>
      </c>
      <c r="AL18" s="24"/>
      <c r="AM18" s="24"/>
      <c r="AN18" s="25"/>
      <c r="AO18" s="26">
        <f>AD3</f>
        <v>45078</v>
      </c>
      <c r="AP18" s="26">
        <f>AE3</f>
        <v>45107</v>
      </c>
      <c r="AQ18" s="27">
        <f>NETWORKDAYS(AO18,AP18,0)</f>
        <v>22</v>
      </c>
      <c r="AR18" s="28">
        <f>AD4</f>
        <v>45108</v>
      </c>
      <c r="AS18" s="28">
        <f>AE4</f>
        <v>45138</v>
      </c>
      <c r="AT18" s="29">
        <f>NETWORKDAYS(AR18,AS18,0)</f>
        <v>21</v>
      </c>
      <c r="AU18" s="30"/>
      <c r="AV18" s="30"/>
      <c r="AW18" s="31"/>
      <c r="AX18" s="131" t="s">
        <v>54</v>
      </c>
      <c r="AY18" s="32"/>
      <c r="AZ18" s="32"/>
      <c r="BA18" s="25"/>
      <c r="BB18" s="33"/>
      <c r="BC18" s="34">
        <f>F11</f>
        <v>45083</v>
      </c>
      <c r="BD18" s="34">
        <f>AP18</f>
        <v>45107</v>
      </c>
      <c r="BE18" s="27">
        <f>NETWORKDAYS(BC18,BD18,0)</f>
        <v>19</v>
      </c>
      <c r="BF18" s="35">
        <f>BE18/AQ18</f>
        <v>0.86363636363636365</v>
      </c>
      <c r="BG18" s="36">
        <f>AR18</f>
        <v>45108</v>
      </c>
      <c r="BH18" s="36">
        <f t="shared" si="7"/>
        <v>45115</v>
      </c>
      <c r="BI18" s="29">
        <f t="shared" si="8"/>
        <v>5</v>
      </c>
      <c r="BJ18" s="29">
        <f t="shared" si="9"/>
        <v>0.23809523809523808</v>
      </c>
      <c r="BK18" s="46"/>
      <c r="BL18" s="46"/>
      <c r="BM18" s="31"/>
      <c r="BN18" s="31"/>
      <c r="BO18" s="52">
        <f t="shared" si="0"/>
        <v>1.1017316017316017</v>
      </c>
      <c r="BP18" s="37">
        <f t="shared" ref="BP18" si="14">BB18/BO18</f>
        <v>0</v>
      </c>
      <c r="BQ18" s="38">
        <f t="shared" si="1"/>
        <v>0</v>
      </c>
      <c r="BR18" s="39">
        <f t="shared" ref="BR18" si="15">BF18/BO18</f>
        <v>0.78388998035363466</v>
      </c>
      <c r="BS18" s="40">
        <f t="shared" si="2"/>
        <v>0</v>
      </c>
      <c r="BT18" s="41">
        <f t="shared" ref="BT18" si="16">BJ18/BO18</f>
        <v>0.21611001964636542</v>
      </c>
      <c r="BU18" s="45">
        <f t="shared" si="3"/>
        <v>0</v>
      </c>
      <c r="BV18" s="42">
        <f t="shared" ref="BV18" si="17">BN18/BO18</f>
        <v>0</v>
      </c>
      <c r="BW18" s="47">
        <f t="shared" si="4"/>
        <v>0</v>
      </c>
      <c r="BX18" s="43">
        <f t="shared" si="5"/>
        <v>0</v>
      </c>
    </row>
    <row r="19" spans="1:78" ht="13.5" customHeight="1" thickBot="1" x14ac:dyDescent="0.25">
      <c r="A19" s="182"/>
      <c r="B19" s="183"/>
      <c r="C19" s="184"/>
      <c r="D19" s="160"/>
      <c r="G19" s="4"/>
      <c r="H19" s="50"/>
      <c r="Z19" s="81"/>
      <c r="AF19" s="10"/>
      <c r="AG19" s="6"/>
      <c r="AJ19" s="15"/>
      <c r="AL19" s="24"/>
      <c r="AM19" s="24"/>
      <c r="AN19" s="25"/>
      <c r="AO19" s="26"/>
      <c r="AP19" s="26"/>
      <c r="AQ19" s="27"/>
      <c r="AR19" s="28"/>
      <c r="AS19" s="28"/>
      <c r="AT19" s="29"/>
      <c r="AU19" s="30"/>
      <c r="AV19" s="30"/>
      <c r="AW19" s="31"/>
      <c r="AX19" s="131"/>
      <c r="AY19" s="32"/>
      <c r="AZ19" s="32"/>
      <c r="BA19" s="25"/>
      <c r="BB19" s="33"/>
      <c r="BC19" s="34"/>
      <c r="BD19" s="34"/>
      <c r="BE19" s="27"/>
      <c r="BF19" s="35"/>
      <c r="BG19" s="36"/>
      <c r="BH19" s="36"/>
      <c r="BI19" s="29"/>
      <c r="BJ19" s="29"/>
      <c r="BK19" s="46"/>
      <c r="BL19" s="46"/>
      <c r="BM19" s="31"/>
      <c r="BN19" s="31"/>
      <c r="BO19" s="52"/>
      <c r="BP19" s="37"/>
      <c r="BQ19" s="38"/>
      <c r="BR19" s="39"/>
      <c r="BS19" s="40"/>
      <c r="BT19" s="41"/>
      <c r="BU19" s="45"/>
      <c r="BV19" s="42"/>
      <c r="BW19" s="47"/>
      <c r="BX19" s="43"/>
    </row>
    <row r="20" spans="1:78" ht="13.5" customHeight="1" thickBot="1" x14ac:dyDescent="0.25">
      <c r="A20" s="176" t="s">
        <v>5</v>
      </c>
      <c r="B20" s="177" t="s">
        <v>40</v>
      </c>
      <c r="C20" s="178" t="s">
        <v>39</v>
      </c>
      <c r="D20" s="179" t="s">
        <v>61</v>
      </c>
      <c r="G20" s="16"/>
      <c r="H20" s="50"/>
      <c r="Z20" s="81"/>
      <c r="AF20" s="10"/>
      <c r="AG20" s="6"/>
      <c r="AJ20" s="51"/>
      <c r="AL20" s="24"/>
      <c r="AM20" s="24"/>
      <c r="AN20" s="25"/>
      <c r="AO20" s="26"/>
      <c r="AP20" s="26"/>
      <c r="AQ20" s="27"/>
      <c r="AR20" s="28"/>
      <c r="AS20" s="28"/>
      <c r="AT20" s="29"/>
      <c r="AU20" s="30"/>
      <c r="AV20" s="30"/>
      <c r="AW20" s="31"/>
      <c r="AX20" s="131"/>
      <c r="AY20" s="32"/>
      <c r="AZ20" s="32"/>
      <c r="BA20" s="25"/>
      <c r="BB20" s="33"/>
      <c r="BC20" s="34"/>
      <c r="BD20" s="34"/>
      <c r="BE20" s="27"/>
      <c r="BF20" s="35"/>
      <c r="BG20" s="36"/>
      <c r="BH20" s="36"/>
      <c r="BI20" s="29"/>
      <c r="BJ20" s="29"/>
      <c r="BK20" s="46"/>
      <c r="BL20" s="46"/>
      <c r="BM20" s="31"/>
      <c r="BN20" s="31"/>
      <c r="BO20" s="52"/>
      <c r="BP20" s="37"/>
      <c r="BQ20" s="38"/>
      <c r="BR20" s="39"/>
      <c r="BS20" s="40"/>
      <c r="BT20" s="41"/>
      <c r="BU20" s="45"/>
      <c r="BV20" s="42"/>
      <c r="BW20" s="47"/>
      <c r="BX20" s="43"/>
    </row>
    <row r="21" spans="1:78" ht="13.5" customHeight="1" x14ac:dyDescent="0.2">
      <c r="A21" s="180"/>
      <c r="B21" s="82">
        <v>45078</v>
      </c>
      <c r="C21" s="82">
        <v>45107</v>
      </c>
      <c r="D21" s="185">
        <f>BS23</f>
        <v>0</v>
      </c>
      <c r="G21" s="4"/>
      <c r="H21" s="50"/>
      <c r="AF21" s="10"/>
      <c r="AG21" s="6"/>
      <c r="AJ21" s="51"/>
      <c r="AL21" s="24"/>
      <c r="AM21" s="24"/>
      <c r="AN21" s="25"/>
      <c r="AO21" s="26"/>
      <c r="AP21" s="26"/>
      <c r="AQ21" s="27"/>
      <c r="AR21" s="28"/>
      <c r="AS21" s="28"/>
      <c r="AT21" s="29"/>
      <c r="AU21" s="30"/>
      <c r="AV21" s="30"/>
      <c r="AW21" s="31"/>
      <c r="AX21" s="132"/>
      <c r="AY21" s="32"/>
      <c r="AZ21" s="32"/>
      <c r="BA21" s="25"/>
      <c r="BB21" s="33"/>
      <c r="BC21" s="34"/>
      <c r="BD21" s="34"/>
      <c r="BE21" s="27"/>
      <c r="BF21" s="35"/>
      <c r="BG21" s="36"/>
      <c r="BH21" s="36"/>
      <c r="BI21" s="29"/>
      <c r="BJ21" s="29"/>
      <c r="BK21" s="46"/>
      <c r="BL21" s="46"/>
      <c r="BM21" s="31"/>
      <c r="BN21" s="31"/>
      <c r="BO21" s="52"/>
      <c r="BP21" s="37"/>
      <c r="BQ21" s="38"/>
      <c r="BR21" s="39"/>
      <c r="BS21" s="40"/>
      <c r="BT21" s="41"/>
      <c r="BU21" s="45"/>
      <c r="BV21" s="42"/>
      <c r="BW21" s="47"/>
      <c r="BX21" s="43"/>
    </row>
    <row r="22" spans="1:78" ht="13.5" customHeight="1" x14ac:dyDescent="0.2">
      <c r="A22" s="180"/>
      <c r="B22" s="82"/>
      <c r="C22" s="82"/>
      <c r="D22" s="186" t="str">
        <f>IF(D21&lt;=C5, "Within 1/9th Compliance", "Reduce Compensation")</f>
        <v>Within 1/9th Compliance</v>
      </c>
      <c r="G22" s="4"/>
      <c r="H22" s="3"/>
      <c r="AF22" s="10"/>
      <c r="AG22" s="6"/>
      <c r="AJ22" s="51"/>
      <c r="AL22" s="24"/>
      <c r="AM22" s="24"/>
      <c r="AN22" s="25"/>
      <c r="AO22" s="26"/>
      <c r="AP22" s="26"/>
      <c r="AQ22" s="27"/>
      <c r="AR22" s="28"/>
      <c r="AS22" s="28"/>
      <c r="AT22" s="29"/>
      <c r="AU22" s="30"/>
      <c r="AV22" s="30"/>
      <c r="AW22" s="31"/>
      <c r="AX22" s="132"/>
      <c r="AY22" s="32"/>
      <c r="AZ22" s="32"/>
      <c r="BA22" s="25"/>
      <c r="BB22" s="33"/>
      <c r="BC22" s="34"/>
      <c r="BD22" s="34"/>
      <c r="BE22" s="27"/>
      <c r="BF22" s="35"/>
      <c r="BG22" s="36"/>
      <c r="BH22" s="36"/>
      <c r="BI22" s="29"/>
      <c r="BJ22" s="29"/>
      <c r="BK22" s="46"/>
      <c r="BL22" s="46"/>
      <c r="BM22" s="31"/>
      <c r="BN22" s="31"/>
      <c r="BO22" s="52"/>
      <c r="BP22" s="37"/>
      <c r="BQ22" s="38"/>
      <c r="BR22" s="39"/>
      <c r="BS22" s="40"/>
      <c r="BT22" s="41"/>
      <c r="BU22" s="45"/>
      <c r="BV22" s="42"/>
      <c r="BW22" s="47"/>
      <c r="BX22" s="43"/>
    </row>
    <row r="23" spans="1:78" ht="13.5" customHeight="1" thickBot="1" x14ac:dyDescent="0.25">
      <c r="A23" s="187"/>
      <c r="B23" s="16"/>
      <c r="C23" s="188"/>
      <c r="D23" s="189"/>
      <c r="E23" s="1"/>
      <c r="F23" s="1"/>
      <c r="G23" s="4"/>
      <c r="H23" s="83"/>
      <c r="I23" s="84"/>
      <c r="AB23" s="1"/>
      <c r="AG23" s="6"/>
      <c r="AJ23" s="58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138">
        <f>SUM(BQ13:BQ18)</f>
        <v>0</v>
      </c>
      <c r="BR23" s="138"/>
      <c r="BS23" s="138">
        <f>SUM(BS13:BS18)</f>
        <v>0</v>
      </c>
      <c r="BT23" s="138"/>
      <c r="BU23" s="138">
        <f>SUM(BU13:BU18)</f>
        <v>0</v>
      </c>
      <c r="BV23" s="138"/>
      <c r="BW23" s="138">
        <f>SUM(BW13:BW18)</f>
        <v>0</v>
      </c>
      <c r="BX23" s="139">
        <f>BQ23+BS23+BU23+BW23</f>
        <v>0</v>
      </c>
      <c r="BZ23" s="61"/>
    </row>
    <row r="24" spans="1:78" s="1" customFormat="1" ht="13.5" customHeight="1" thickBot="1" x14ac:dyDescent="0.25">
      <c r="A24" s="176" t="s">
        <v>6</v>
      </c>
      <c r="B24" s="177" t="s">
        <v>40</v>
      </c>
      <c r="C24" s="178" t="s">
        <v>39</v>
      </c>
      <c r="D24" s="179" t="s">
        <v>62</v>
      </c>
      <c r="G24" s="4"/>
      <c r="H24" s="83"/>
      <c r="I24" s="134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154"/>
      <c r="AA24" s="81"/>
      <c r="AB24" s="87"/>
      <c r="AC24"/>
      <c r="AD24"/>
      <c r="AE24"/>
      <c r="AF24"/>
      <c r="AG24" s="6"/>
      <c r="AK24" s="53"/>
      <c r="AL24" s="55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</row>
    <row r="25" spans="1:78" s="1" customFormat="1" ht="13.5" customHeight="1" x14ac:dyDescent="0.2">
      <c r="A25" s="180"/>
      <c r="B25" s="82">
        <v>45108</v>
      </c>
      <c r="C25" s="82">
        <v>45138</v>
      </c>
      <c r="D25" s="181">
        <f>BU23</f>
        <v>0</v>
      </c>
      <c r="G25" s="4"/>
      <c r="H25" s="83"/>
      <c r="I25" s="84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154"/>
      <c r="AA25" s="155"/>
      <c r="AB25" s="146"/>
      <c r="AC25"/>
      <c r="AD25"/>
      <c r="AE25"/>
      <c r="AF25"/>
      <c r="AG25" s="6"/>
      <c r="AK25" s="53"/>
      <c r="AL25" s="55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</row>
    <row r="26" spans="1:78" s="1" customFormat="1" ht="13.5" customHeight="1" x14ac:dyDescent="0.2">
      <c r="A26" s="180"/>
      <c r="B26" s="82"/>
      <c r="C26" s="82"/>
      <c r="D26" s="190" t="str">
        <f>IF(D25&lt;=C5, "Within 1/9th Compliance", "Reduce Compensation")</f>
        <v>Within 1/9th Compliance</v>
      </c>
      <c r="G26" s="4"/>
      <c r="H26" s="83"/>
      <c r="I26" s="84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154"/>
      <c r="AA26" s="155"/>
      <c r="AB26" s="87"/>
      <c r="AC26"/>
      <c r="AD26"/>
      <c r="AE26"/>
      <c r="AF26"/>
      <c r="AG26" s="6"/>
      <c r="AK26" s="53"/>
      <c r="AL26" s="55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</row>
    <row r="27" spans="1:78" s="1" customFormat="1" ht="13.5" customHeight="1" thickBot="1" x14ac:dyDescent="0.25">
      <c r="A27" s="187"/>
      <c r="B27" s="191"/>
      <c r="C27" s="188"/>
      <c r="D27" s="192"/>
      <c r="E27"/>
      <c r="F27"/>
      <c r="G27" s="4"/>
      <c r="H27" s="83"/>
      <c r="I27" s="84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6"/>
      <c r="AA27" s="84"/>
      <c r="AB27" s="87"/>
      <c r="AC27"/>
      <c r="AD27"/>
      <c r="AE27"/>
      <c r="AF27"/>
      <c r="AG27" s="6"/>
      <c r="AK27" s="53"/>
      <c r="AL27" s="55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</row>
    <row r="28" spans="1:78" s="1" customFormat="1" ht="13.5" thickBot="1" x14ac:dyDescent="0.25">
      <c r="A28" s="176" t="s">
        <v>7</v>
      </c>
      <c r="B28" s="177" t="s">
        <v>40</v>
      </c>
      <c r="C28" s="178" t="s">
        <v>39</v>
      </c>
      <c r="D28" s="179" t="s">
        <v>63</v>
      </c>
      <c r="E28"/>
      <c r="F28"/>
      <c r="G28" s="4"/>
      <c r="H28" s="83"/>
      <c r="I28" s="84"/>
      <c r="J28" s="234"/>
      <c r="K28" s="167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92"/>
      <c r="AA28" s="57"/>
      <c r="AB28" s="87"/>
      <c r="AC28"/>
      <c r="AD28"/>
      <c r="AE28"/>
      <c r="AF28"/>
      <c r="AG28" s="6"/>
    </row>
    <row r="29" spans="1:78" s="1" customFormat="1" ht="12" customHeight="1" x14ac:dyDescent="0.2">
      <c r="A29" s="180"/>
      <c r="B29" s="82">
        <v>45139</v>
      </c>
      <c r="C29" s="82">
        <v>45149</v>
      </c>
      <c r="D29" s="181">
        <f>BW23</f>
        <v>0</v>
      </c>
      <c r="E29" s="81"/>
      <c r="F29" s="151" t="s">
        <v>49</v>
      </c>
      <c r="G29" s="152"/>
      <c r="H29" s="83"/>
      <c r="I29" s="144"/>
      <c r="J29" s="234"/>
      <c r="K29" s="167"/>
      <c r="L29" s="167"/>
      <c r="M29" s="167"/>
      <c r="N29" s="167"/>
      <c r="O29" s="167"/>
      <c r="P29" s="167"/>
      <c r="Q29" s="167"/>
      <c r="R29" s="167"/>
      <c r="S29" s="167"/>
      <c r="T29" s="167"/>
      <c r="U29" s="167"/>
      <c r="V29" s="167"/>
      <c r="W29" s="167"/>
      <c r="X29" s="167"/>
      <c r="Y29" s="167"/>
      <c r="Z29" s="154"/>
      <c r="AA29" s="81"/>
      <c r="AB29" s="89"/>
      <c r="AC29"/>
      <c r="AD29"/>
      <c r="AE29"/>
      <c r="AF29"/>
      <c r="AG29" s="6"/>
      <c r="AK29" s="56"/>
      <c r="AN29" s="56"/>
      <c r="AO29" s="56"/>
      <c r="AP29" s="56"/>
    </row>
    <row r="30" spans="1:78" s="1" customFormat="1" ht="13.5" customHeight="1" thickBot="1" x14ac:dyDescent="0.25">
      <c r="A30" s="180"/>
      <c r="B30" s="82"/>
      <c r="C30" s="82"/>
      <c r="D30" s="190"/>
      <c r="E30" s="81" t="s">
        <v>49</v>
      </c>
      <c r="F30" s="141"/>
      <c r="G30" s="4"/>
      <c r="H30" s="83"/>
      <c r="I30" s="84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154"/>
      <c r="AA30" s="155"/>
      <c r="AB30" s="148"/>
      <c r="AC30"/>
      <c r="AD30"/>
      <c r="AE30"/>
      <c r="AF30"/>
      <c r="AG30" s="6"/>
      <c r="AK30" s="56"/>
      <c r="AN30" s="56"/>
      <c r="AO30" s="56"/>
      <c r="AP30" s="56"/>
    </row>
    <row r="31" spans="1:78" s="1" customFormat="1" ht="13.5" customHeight="1" thickBot="1" x14ac:dyDescent="0.25">
      <c r="A31" s="180"/>
      <c r="B31" s="193"/>
      <c r="C31" s="193"/>
      <c r="D31" s="194" t="s">
        <v>66</v>
      </c>
      <c r="E31" s="81"/>
      <c r="F31" s="141"/>
      <c r="G31" s="4"/>
      <c r="H31" s="83"/>
      <c r="I31" s="84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54"/>
      <c r="AA31" s="155"/>
      <c r="AB31" s="145"/>
      <c r="AC31"/>
      <c r="AD31"/>
      <c r="AE31"/>
      <c r="AF31"/>
      <c r="AG31" s="6"/>
      <c r="AK31" s="54"/>
      <c r="AN31" s="54"/>
      <c r="AO31" s="54"/>
      <c r="AP31" s="54"/>
    </row>
    <row r="32" spans="1:78" s="1" customFormat="1" ht="13.5" customHeight="1" x14ac:dyDescent="0.2">
      <c r="A32" s="180"/>
      <c r="B32" s="193"/>
      <c r="C32" s="193"/>
      <c r="D32" s="181">
        <f>D17+D29</f>
        <v>0</v>
      </c>
      <c r="E32" s="81"/>
      <c r="F32" s="141"/>
      <c r="G32" s="4"/>
      <c r="H32" s="83"/>
      <c r="I32" s="84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54"/>
      <c r="AA32" s="155"/>
      <c r="AB32" s="145"/>
      <c r="AC32" s="88"/>
      <c r="AD32" s="75"/>
      <c r="AE32" s="98"/>
      <c r="AF32" s="10"/>
      <c r="AG32" s="6"/>
      <c r="AK32" s="54"/>
      <c r="AN32" s="54"/>
      <c r="AO32" s="54"/>
      <c r="AP32" s="54"/>
    </row>
    <row r="33" spans="1:75" s="1" customFormat="1" ht="13.5" customHeight="1" x14ac:dyDescent="0.2">
      <c r="A33" s="180"/>
      <c r="B33" s="193"/>
      <c r="C33" s="193"/>
      <c r="D33" s="190" t="str">
        <f>IF(D32&lt;=C5, "Within 1/9th Compliance", "Reduce Compensation")</f>
        <v>Within 1/9th Compliance</v>
      </c>
      <c r="E33" s="63" t="s">
        <v>49</v>
      </c>
      <c r="F33" t="s">
        <v>49</v>
      </c>
      <c r="G33" s="4"/>
      <c r="H33" s="3"/>
      <c r="I3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54"/>
      <c r="AA33" s="155"/>
      <c r="AB33"/>
      <c r="AC33"/>
      <c r="AD33"/>
      <c r="AE33"/>
      <c r="AF33"/>
      <c r="AG33" s="6"/>
      <c r="AK33" s="54"/>
      <c r="AN33" s="54"/>
      <c r="AO33" s="54"/>
      <c r="AP33" s="54"/>
    </row>
    <row r="34" spans="1:75" s="1" customFormat="1" ht="13.5" customHeight="1" thickBot="1" x14ac:dyDescent="0.25">
      <c r="A34" s="195"/>
      <c r="B34" s="196"/>
      <c r="C34" s="197"/>
      <c r="D34" s="198"/>
      <c r="G34" s="2"/>
      <c r="H34" s="3"/>
      <c r="I34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/>
      <c r="AD34"/>
      <c r="AE34"/>
      <c r="AF34"/>
      <c r="AG34" s="6"/>
      <c r="AK34" s="54"/>
      <c r="AN34" s="54"/>
      <c r="AO34" s="54"/>
      <c r="AP34" s="54"/>
    </row>
    <row r="35" spans="1:75" s="1" customFormat="1" ht="13.5" customHeight="1" x14ac:dyDescent="0.2">
      <c r="E35" s="6"/>
      <c r="F35" s="6"/>
      <c r="G35" s="60"/>
      <c r="H35" s="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/>
      <c r="AD35"/>
      <c r="AE35"/>
      <c r="AF35"/>
      <c r="AK35" s="54"/>
      <c r="AN35" s="54"/>
      <c r="AO35" s="54"/>
      <c r="AP35" s="54"/>
    </row>
    <row r="36" spans="1:75" ht="13.5" customHeight="1" x14ac:dyDescent="0.2">
      <c r="A36" s="1"/>
      <c r="B36" s="1"/>
      <c r="C36" s="1"/>
      <c r="D36" s="1"/>
      <c r="E36" s="6"/>
      <c r="F36" s="6"/>
      <c r="G36" s="60"/>
      <c r="H36" s="53"/>
      <c r="I36" s="5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</row>
    <row r="37" spans="1:75" s="1" customFormat="1" x14ac:dyDescent="0.2">
      <c r="E37" s="6"/>
      <c r="F37" s="6"/>
      <c r="G37" s="60"/>
      <c r="H37" s="83"/>
      <c r="I37" s="84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/>
      <c r="AD37"/>
      <c r="AE37"/>
      <c r="AF37"/>
      <c r="AG37" s="6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</row>
    <row r="38" spans="1:75" s="53" customFormat="1" ht="12.75" customHeight="1" x14ac:dyDescent="0.2">
      <c r="A38" s="1"/>
      <c r="B38" s="1"/>
      <c r="C38" s="1"/>
      <c r="D38" s="1"/>
      <c r="E38" s="6"/>
      <c r="F38" s="6"/>
      <c r="G38" s="60"/>
      <c r="H38" s="83"/>
      <c r="I38" s="84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/>
      <c r="AD38"/>
      <c r="AE38"/>
      <c r="AF38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</row>
    <row r="39" spans="1:75" s="53" customFormat="1" ht="12.75" customHeight="1" x14ac:dyDescent="0.2">
      <c r="A39" s="1"/>
      <c r="B39" s="1"/>
      <c r="C39" s="1"/>
      <c r="D39" s="1"/>
      <c r="E39" s="1"/>
      <c r="F39" s="1"/>
      <c r="G39" s="60"/>
      <c r="H39" s="83"/>
      <c r="I39" s="84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/>
      <c r="AD39"/>
      <c r="AE39"/>
      <c r="AF39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</row>
    <row r="40" spans="1:75" s="1" customFormat="1" ht="14.25" customHeight="1" x14ac:dyDescent="0.2">
      <c r="A40"/>
      <c r="B40"/>
      <c r="C40"/>
      <c r="D40" s="57"/>
      <c r="G40" s="60"/>
      <c r="H40" s="83"/>
      <c r="I40" s="84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/>
      <c r="AD40"/>
      <c r="AE40"/>
      <c r="AF40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</row>
    <row r="41" spans="1:75" s="1" customFormat="1" ht="13.5" customHeight="1" x14ac:dyDescent="0.2">
      <c r="A41"/>
      <c r="B41"/>
      <c r="C41"/>
      <c r="D41" s="57"/>
      <c r="E41"/>
      <c r="I41" s="84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/>
      <c r="AD41"/>
      <c r="AE41"/>
      <c r="AF41"/>
      <c r="AG41"/>
    </row>
    <row r="42" spans="1:75" s="1" customFormat="1" ht="13.5" customHeight="1" x14ac:dyDescent="0.2">
      <c r="A42"/>
      <c r="B42"/>
      <c r="C42"/>
      <c r="D42" s="57"/>
      <c r="E42"/>
      <c r="I42" s="84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/>
      <c r="AD42"/>
      <c r="AE42"/>
      <c r="AF42"/>
    </row>
    <row r="43" spans="1:75" s="1" customFormat="1" ht="13.5" customHeight="1" x14ac:dyDescent="0.2">
      <c r="A43"/>
      <c r="B43"/>
      <c r="C43"/>
      <c r="D43" s="57"/>
      <c r="E43"/>
      <c r="F43"/>
      <c r="G43" s="4"/>
      <c r="H43" s="150"/>
      <c r="I43" s="90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/>
      <c r="AD43"/>
      <c r="AE43"/>
      <c r="AF43"/>
      <c r="AG43"/>
    </row>
    <row r="44" spans="1:75" s="1" customFormat="1" ht="13.5" customHeight="1" x14ac:dyDescent="0.2">
      <c r="A44"/>
      <c r="B44"/>
      <c r="C44"/>
      <c r="D44" s="57"/>
      <c r="I44" s="2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/>
      <c r="AD44"/>
      <c r="AE44"/>
      <c r="AF44"/>
      <c r="AG44"/>
    </row>
    <row r="45" spans="1:75" s="1" customFormat="1" ht="13.5" customHeight="1" x14ac:dyDescent="0.2">
      <c r="A45"/>
      <c r="B45"/>
      <c r="C45"/>
      <c r="D45" s="57"/>
      <c r="G45" s="53"/>
      <c r="H45" s="53"/>
      <c r="I45" s="5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 t="s">
        <v>49</v>
      </c>
      <c r="AA45" s="143"/>
      <c r="AB45" s="143"/>
      <c r="AC45"/>
      <c r="AD45"/>
      <c r="AE45"/>
      <c r="AF45"/>
      <c r="AG45"/>
    </row>
    <row r="46" spans="1:75" s="1" customFormat="1" ht="13.5" customHeight="1" x14ac:dyDescent="0.2">
      <c r="A46"/>
      <c r="B46"/>
      <c r="C46"/>
      <c r="D46" s="57"/>
      <c r="G46" s="6"/>
      <c r="I46" s="60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53"/>
      <c r="AE46" s="61"/>
      <c r="AF46" s="57"/>
      <c r="AG46"/>
    </row>
    <row r="47" spans="1:75" s="1" customFormat="1" ht="13.5" customHeight="1" x14ac:dyDescent="0.2">
      <c r="A47"/>
      <c r="B47"/>
      <c r="C47"/>
      <c r="D47" s="57"/>
      <c r="G47" s="6"/>
      <c r="H47" s="6"/>
      <c r="I47" s="60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/>
      <c r="AD47" s="62"/>
      <c r="AF47" s="16"/>
      <c r="AG47"/>
    </row>
    <row r="48" spans="1:75" s="1" customFormat="1" ht="13.5" customHeight="1" x14ac:dyDescent="0.2">
      <c r="A48"/>
      <c r="B48"/>
      <c r="C48"/>
      <c r="D48" s="57"/>
      <c r="G48" s="6"/>
      <c r="H48" s="6"/>
      <c r="I48" s="60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/>
      <c r="AA48" s="91"/>
      <c r="AB48" s="57"/>
      <c r="AC48" s="147"/>
      <c r="AD48" s="81"/>
      <c r="AF48" s="53"/>
      <c r="AG48"/>
    </row>
    <row r="49" spans="1:82" s="1" customFormat="1" ht="13.5" customHeight="1" x14ac:dyDescent="0.2">
      <c r="A49"/>
      <c r="B49"/>
      <c r="C49"/>
      <c r="D49" s="57"/>
      <c r="E49"/>
      <c r="F49"/>
      <c r="G49" s="6"/>
      <c r="H49" s="6"/>
      <c r="I49" s="60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/>
      <c r="AA49" s="91"/>
      <c r="AB49" s="57"/>
      <c r="AC49" s="147"/>
      <c r="AD49" s="81"/>
      <c r="AE49" s="62"/>
      <c r="AF49" s="53"/>
      <c r="AG49"/>
    </row>
    <row r="50" spans="1:82" ht="13.5" customHeight="1" x14ac:dyDescent="0.2"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AA50" s="91"/>
      <c r="AB50" s="57"/>
      <c r="AC50" s="147"/>
      <c r="AF50" s="140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</row>
    <row r="51" spans="1:82" ht="13.5" customHeight="1" x14ac:dyDescent="0.2">
      <c r="AA51" s="91"/>
      <c r="AB51" s="57"/>
      <c r="AC51" s="147"/>
      <c r="AD51" s="65"/>
      <c r="AE51" s="63"/>
      <c r="AF51" s="120"/>
      <c r="AG51" s="1"/>
    </row>
    <row r="52" spans="1:82" x14ac:dyDescent="0.2">
      <c r="D52"/>
      <c r="G52" s="6"/>
      <c r="H52" s="6"/>
      <c r="I52" s="60"/>
      <c r="AF52" s="147"/>
      <c r="AG52" s="1"/>
    </row>
    <row r="53" spans="1:82" x14ac:dyDescent="0.2">
      <c r="D53"/>
      <c r="G53" s="6"/>
      <c r="H53" s="6"/>
      <c r="I53" s="60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D53" s="70"/>
      <c r="AE53" s="149"/>
      <c r="AF53" s="53"/>
      <c r="AG53" s="1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W53" s="3"/>
      <c r="BX53" s="3"/>
      <c r="BY53" s="3"/>
      <c r="BZ53" s="3"/>
      <c r="CA53" s="3"/>
      <c r="CB53" s="3"/>
    </row>
    <row r="54" spans="1:82" x14ac:dyDescent="0.2">
      <c r="A54" s="76"/>
      <c r="C54" s="96"/>
      <c r="H54" s="6"/>
      <c r="I54" s="60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3"/>
      <c r="AB54" s="103"/>
      <c r="AC54" s="104"/>
      <c r="AD54" s="70"/>
      <c r="AE54" s="66"/>
      <c r="AF54" s="1"/>
      <c r="BS54" s="65"/>
      <c r="BT54" s="65"/>
      <c r="BU54" s="65"/>
      <c r="BV54" s="65"/>
      <c r="BW54" s="65"/>
      <c r="BX54" s="65"/>
      <c r="BY54" s="65"/>
      <c r="BZ54" s="65"/>
      <c r="CA54" s="65"/>
      <c r="CB54" s="65"/>
    </row>
    <row r="55" spans="1:82" ht="18" x14ac:dyDescent="0.25">
      <c r="A55" s="76"/>
      <c r="B55" s="77"/>
      <c r="C55" s="82"/>
      <c r="D55" s="116"/>
      <c r="G55" s="135"/>
      <c r="H55" s="135"/>
      <c r="I55" s="60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3"/>
      <c r="AB55" s="103"/>
      <c r="AC55" s="104"/>
      <c r="AD55" s="70"/>
      <c r="AE55" s="70"/>
      <c r="AF55" s="1"/>
      <c r="AG55" s="1"/>
      <c r="BS55" s="66"/>
      <c r="BT55" s="66"/>
      <c r="BU55" s="66"/>
      <c r="BV55" s="66"/>
      <c r="BW55" s="66"/>
      <c r="BX55" s="66"/>
      <c r="BY55" s="66"/>
      <c r="BZ55" s="66"/>
      <c r="CA55" s="67" t="s">
        <v>38</v>
      </c>
      <c r="CB55" s="68"/>
      <c r="CC55" s="69"/>
      <c r="CD55" s="69"/>
    </row>
    <row r="56" spans="1:82" x14ac:dyDescent="0.2">
      <c r="A56" s="65"/>
      <c r="B56" s="65"/>
      <c r="C56" s="65"/>
      <c r="D56" s="118"/>
      <c r="G56" s="63"/>
      <c r="I56" s="4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3"/>
      <c r="AB56" s="103"/>
      <c r="AC56" s="104"/>
      <c r="AD56" s="70"/>
      <c r="AE56" s="70"/>
      <c r="AF56" s="1"/>
      <c r="AG56" s="53"/>
      <c r="BS56" s="71"/>
      <c r="BT56" s="71"/>
      <c r="BU56" s="71"/>
      <c r="BV56" s="71"/>
      <c r="BW56" s="71"/>
      <c r="BX56" s="71"/>
      <c r="BY56" s="71"/>
      <c r="BZ56" s="71"/>
      <c r="CA56" s="72" t="e">
        <f>IF(AND($C$54&gt;=CC56,$C$54&lt;=CD56),"yes","no")</f>
        <v>#REF!</v>
      </c>
      <c r="CB56" s="72" t="e">
        <f>IF(AND(#REF!&gt;=CC56,#REF!&lt;=CD56),"yes","no")</f>
        <v>#REF!</v>
      </c>
      <c r="CC56" s="73" t="e">
        <f>#REF!</f>
        <v>#REF!</v>
      </c>
      <c r="CD56" s="73" t="e">
        <f>#REF!</f>
        <v>#REF!</v>
      </c>
    </row>
    <row r="57" spans="1:82" x14ac:dyDescent="0.2">
      <c r="A57" s="98"/>
      <c r="B57" s="98"/>
      <c r="C57" s="98"/>
      <c r="D57" s="98"/>
      <c r="G57" s="81" t="s">
        <v>49</v>
      </c>
      <c r="I57" s="4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3"/>
      <c r="AB57" s="103"/>
      <c r="AC57" s="104"/>
      <c r="AD57" s="70"/>
      <c r="AE57" s="70"/>
      <c r="AF57" s="1"/>
      <c r="AG57" s="1"/>
      <c r="BS57" s="71"/>
      <c r="BT57" s="71"/>
      <c r="BU57" s="71"/>
      <c r="BV57" s="71"/>
      <c r="BW57" s="71"/>
      <c r="BX57" s="71"/>
      <c r="BY57" s="71"/>
      <c r="BZ57" s="71"/>
      <c r="CA57" s="72" t="e">
        <f>IF(AND($C$54&gt;=CC57,$C$54&lt;=CD57),"yes","no")</f>
        <v>#REF!</v>
      </c>
      <c r="CB57" s="72" t="e">
        <f>IF(AND(#REF!&gt;=CC57,#REF!&lt;=CD57),"yes","no")</f>
        <v>#REF!</v>
      </c>
      <c r="CC57" s="73" t="e">
        <f>#REF!</f>
        <v>#REF!</v>
      </c>
      <c r="CD57" s="73" t="e">
        <f>#REF!</f>
        <v>#REF!</v>
      </c>
    </row>
    <row r="58" spans="1:82" x14ac:dyDescent="0.2">
      <c r="A58" s="57"/>
      <c r="B58" s="99"/>
      <c r="C58" s="64"/>
      <c r="D58" s="117"/>
      <c r="I58" s="4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3"/>
      <c r="AB58" s="103"/>
      <c r="AC58" s="104"/>
      <c r="AD58" s="70"/>
      <c r="AE58" s="70"/>
      <c r="AF58" s="1"/>
      <c r="AG58" s="1"/>
      <c r="BS58" s="71"/>
      <c r="BT58" s="71"/>
      <c r="BU58" s="71"/>
      <c r="BV58" s="71"/>
      <c r="BW58" s="71"/>
      <c r="BX58" s="71"/>
      <c r="BY58" s="71"/>
      <c r="BZ58" s="71"/>
      <c r="CA58" s="72" t="e">
        <f>IF(AND($C$54&gt;=CC58,$C$54&lt;=CD58),"yes","no")</f>
        <v>#REF!</v>
      </c>
      <c r="CB58" s="72" t="e">
        <f>IF(AND(#REF!&gt;=CC58,#REF!&lt;=CD58),"yes","no")</f>
        <v>#REF!</v>
      </c>
      <c r="CC58" s="73" t="e">
        <f>#REF!</f>
        <v>#REF!</v>
      </c>
      <c r="CD58" s="73" t="e">
        <f>#REF!</f>
        <v>#REF!</v>
      </c>
    </row>
    <row r="59" spans="1:82" x14ac:dyDescent="0.2">
      <c r="A59" s="57"/>
      <c r="B59" s="105"/>
      <c r="C59" s="64"/>
      <c r="D59" s="117"/>
      <c r="I59" s="4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3"/>
      <c r="AB59" s="103"/>
      <c r="AC59" s="104"/>
      <c r="AD59" s="70"/>
      <c r="AE59" s="70"/>
      <c r="AF59" s="1"/>
      <c r="AG59" s="1"/>
      <c r="BS59" s="71"/>
      <c r="BT59" s="71"/>
      <c r="BU59" s="71"/>
      <c r="BV59" s="71"/>
      <c r="BW59" s="71"/>
      <c r="BX59" s="71"/>
      <c r="BY59" s="71"/>
      <c r="BZ59" s="71"/>
      <c r="CA59" s="72" t="e">
        <f>IF(AND($C$54&gt;=CC59,$C$54&lt;=CD59),"yes","no")</f>
        <v>#REF!</v>
      </c>
      <c r="CB59" s="72" t="e">
        <f>IF(AND(#REF!&gt;=CC59,#REF!&lt;=CD59),"yes","no")</f>
        <v>#REF!</v>
      </c>
      <c r="CC59" s="73" t="e">
        <f>#REF!</f>
        <v>#REF!</v>
      </c>
      <c r="CD59" s="73" t="e">
        <f>#REF!</f>
        <v>#REF!</v>
      </c>
    </row>
    <row r="60" spans="1:82" x14ac:dyDescent="0.2">
      <c r="A60" s="57"/>
      <c r="B60" s="105"/>
      <c r="C60" s="64"/>
      <c r="D60" s="117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3"/>
      <c r="AB60" s="103"/>
      <c r="AC60" s="104"/>
      <c r="AD60" s="70"/>
      <c r="AE60" s="70"/>
      <c r="AF60" s="1"/>
      <c r="AG60" s="1"/>
      <c r="BS60" s="71"/>
      <c r="BT60" s="71"/>
      <c r="BU60" s="71"/>
      <c r="BV60" s="71"/>
      <c r="BW60" s="71"/>
      <c r="BX60" s="71"/>
      <c r="BY60" s="71"/>
      <c r="BZ60" s="71"/>
      <c r="CA60" s="72"/>
      <c r="CB60" s="72"/>
      <c r="CC60" s="73"/>
      <c r="CD60" s="73"/>
    </row>
    <row r="61" spans="1:82" x14ac:dyDescent="0.2">
      <c r="A61" s="57"/>
      <c r="B61" s="105"/>
      <c r="C61" s="64"/>
      <c r="D61" s="117"/>
      <c r="G61" s="98"/>
      <c r="H61" s="98"/>
      <c r="I61" s="98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3"/>
      <c r="AB61" s="103"/>
      <c r="AC61" s="104"/>
      <c r="AD61" s="70"/>
      <c r="AE61" s="70"/>
      <c r="AF61" s="62"/>
      <c r="AG61" s="1"/>
      <c r="BS61" s="71"/>
      <c r="BT61" s="71"/>
      <c r="BU61" s="71"/>
      <c r="BV61" s="71"/>
      <c r="BW61" s="71"/>
      <c r="BX61" s="71"/>
      <c r="BY61" s="71"/>
      <c r="BZ61" s="71"/>
      <c r="CA61" s="72" t="e">
        <f>IF(AND($C$54&gt;=CC61,$C$54&lt;=CD61),"yes","no")</f>
        <v>#REF!</v>
      </c>
      <c r="CB61" s="72" t="e">
        <f>IF(AND(#REF!&gt;=CC61,#REF!&lt;=CD61),"yes","no")</f>
        <v>#REF!</v>
      </c>
      <c r="CC61" s="73" t="e">
        <f>#REF!</f>
        <v>#REF!</v>
      </c>
      <c r="CD61" s="73" t="e">
        <f>#REF!</f>
        <v>#REF!</v>
      </c>
    </row>
    <row r="62" spans="1:82" x14ac:dyDescent="0.2">
      <c r="A62" s="57"/>
      <c r="B62" s="105"/>
      <c r="C62" s="64"/>
      <c r="D62" s="117"/>
      <c r="E62" t="s">
        <v>49</v>
      </c>
      <c r="G62" s="101"/>
      <c r="H62" s="101"/>
      <c r="I62" s="101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3"/>
      <c r="AB62" s="103"/>
      <c r="AC62" s="108"/>
      <c r="AD62" s="70"/>
      <c r="AE62" s="70"/>
      <c r="AG62" s="1"/>
      <c r="BS62" s="71"/>
      <c r="BT62" s="71"/>
      <c r="BU62" s="71"/>
      <c r="BV62" s="71"/>
      <c r="BW62" s="71"/>
      <c r="BX62" s="71"/>
      <c r="BY62" s="71"/>
      <c r="BZ62" s="71"/>
      <c r="CA62" s="72" t="e">
        <f>IF(AND($C$54&gt;=CC62,$C$54&lt;=CD62),"yes","no")</f>
        <v>#REF!</v>
      </c>
      <c r="CB62" s="72" t="e">
        <f>IF(AND(#REF!&gt;=CC62,#REF!&lt;=CD62),"yes","no")</f>
        <v>#REF!</v>
      </c>
      <c r="CC62" s="73" t="e">
        <f>#REF!</f>
        <v>#REF!</v>
      </c>
      <c r="CD62" s="73" t="e">
        <f>#REF!</f>
        <v>#REF!</v>
      </c>
    </row>
    <row r="63" spans="1:82" x14ac:dyDescent="0.2">
      <c r="A63" s="57"/>
      <c r="B63" s="105"/>
      <c r="C63" s="64"/>
      <c r="D63" s="117"/>
      <c r="F63" s="97"/>
      <c r="G63" s="101"/>
      <c r="H63" s="101"/>
      <c r="I63" s="101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8"/>
      <c r="AB63" s="108"/>
      <c r="AC63" s="52"/>
      <c r="AD63" s="109"/>
      <c r="AE63" s="70"/>
      <c r="AG63" s="1"/>
      <c r="BS63" s="71"/>
      <c r="BT63" s="71"/>
      <c r="BU63" s="71"/>
      <c r="BV63" s="71"/>
      <c r="BW63" s="71"/>
      <c r="BX63" s="71"/>
      <c r="BY63" s="71"/>
      <c r="BZ63" s="71"/>
      <c r="CA63" s="72" t="e">
        <f>IF(AND($C$54&gt;=CC63,$C$54&lt;=CD63),"yes","no")</f>
        <v>#REF!</v>
      </c>
      <c r="CB63" s="72" t="e">
        <f>IF(AND(#REF!&gt;=CC63,#REF!&lt;=CD63),"yes","no")</f>
        <v>#REF!</v>
      </c>
      <c r="CC63" s="73" t="e">
        <f>#REF!</f>
        <v>#REF!</v>
      </c>
      <c r="CD63" s="73" t="e">
        <f>#REF!</f>
        <v>#REF!</v>
      </c>
    </row>
    <row r="64" spans="1:82" x14ac:dyDescent="0.2">
      <c r="A64" s="57"/>
      <c r="B64" s="105"/>
      <c r="C64" s="64"/>
      <c r="D64" s="117"/>
      <c r="F64" s="110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16"/>
      <c r="AA64" s="52"/>
      <c r="AB64" s="52"/>
      <c r="AD64" s="65"/>
      <c r="AE64" s="70"/>
      <c r="AG64" s="62"/>
      <c r="BS64" s="71"/>
      <c r="BT64" s="71"/>
      <c r="BU64" s="71"/>
      <c r="BV64" s="71"/>
      <c r="BW64" s="71"/>
      <c r="BX64" s="71"/>
      <c r="BY64" s="71"/>
      <c r="BZ64" s="71"/>
      <c r="CA64" s="72" t="e">
        <f>IF(AND($C$54&gt;=CC64,$C$54&lt;=CD64),"yes","no")</f>
        <v>#REF!</v>
      </c>
      <c r="CB64" s="72" t="e">
        <f>IF(AND(#REF!&gt;=CC64,#REF!&lt;=CD64),"yes","no")</f>
        <v>#REF!</v>
      </c>
      <c r="CC64" s="73" t="e">
        <f>#REF!</f>
        <v>#REF!</v>
      </c>
      <c r="CD64" s="73" t="e">
        <f>#REF!</f>
        <v>#REF!</v>
      </c>
    </row>
    <row r="65" spans="1:82" x14ac:dyDescent="0.2">
      <c r="A65" s="71"/>
      <c r="B65" s="71"/>
      <c r="C65" s="106"/>
      <c r="D65" s="106"/>
      <c r="E65" s="65"/>
      <c r="F65" s="65"/>
      <c r="Z65" s="2"/>
      <c r="AD65" s="75"/>
      <c r="AE65" s="109"/>
      <c r="AF65" s="65"/>
      <c r="BS65" s="71"/>
      <c r="BT65" s="71"/>
      <c r="BU65" s="71"/>
      <c r="BV65" s="71"/>
      <c r="BW65" s="71"/>
      <c r="BX65" s="71"/>
      <c r="BY65" s="71"/>
      <c r="BZ65" s="71"/>
      <c r="CA65" s="72" t="str">
        <f>IF(AND($C$54&gt;=CC65,$C$54&lt;=CD65),"yes","no")</f>
        <v>yes</v>
      </c>
      <c r="CB65" s="72" t="e">
        <f>IF(AND(#REF!&gt;=CC65,#REF!&lt;=CD65),"yes","no")</f>
        <v>#REF!</v>
      </c>
      <c r="CC65" s="74"/>
      <c r="CD65" s="74"/>
    </row>
    <row r="66" spans="1:82" x14ac:dyDescent="0.2">
      <c r="A66" s="65"/>
      <c r="B66" s="65"/>
      <c r="C66" s="65"/>
      <c r="D66" s="118"/>
      <c r="E66" s="98"/>
      <c r="F66" s="98"/>
      <c r="AD66" s="75"/>
      <c r="AE66" s="65"/>
      <c r="AF66" s="66"/>
      <c r="BS66" s="65"/>
      <c r="BT66" s="65"/>
      <c r="BU66" s="65"/>
      <c r="BV66" s="65"/>
      <c r="BW66" s="65"/>
      <c r="BX66" s="65"/>
      <c r="BY66" s="65"/>
      <c r="BZ66" s="65"/>
      <c r="CA66" s="65"/>
      <c r="CB66" s="65"/>
    </row>
    <row r="67" spans="1:82" x14ac:dyDescent="0.2">
      <c r="E67" s="100"/>
      <c r="F67" s="101"/>
      <c r="AD67" s="75"/>
      <c r="AE67" s="75"/>
      <c r="AF67" s="70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5"/>
      <c r="CA67" s="65"/>
      <c r="CB67" s="65"/>
    </row>
    <row r="68" spans="1:82" ht="13.5" customHeight="1" x14ac:dyDescent="0.2">
      <c r="A68" s="1"/>
      <c r="B68" s="1"/>
      <c r="C68" s="1"/>
      <c r="D68" s="80"/>
      <c r="E68" s="100"/>
      <c r="F68" s="101"/>
      <c r="G68" s="65"/>
      <c r="H68" s="65"/>
      <c r="I68" s="65"/>
      <c r="AC68" s="65"/>
      <c r="AD68" s="65"/>
      <c r="AE68" s="75"/>
      <c r="AF68" s="70"/>
      <c r="AG68" s="65"/>
      <c r="AM68" s="65"/>
      <c r="AN68" s="65"/>
      <c r="AO68" s="65"/>
      <c r="AP68" s="65"/>
      <c r="AQ68" s="65"/>
      <c r="AR68" s="65"/>
      <c r="AS68" s="65"/>
      <c r="AT68" s="65"/>
      <c r="AU68" s="65"/>
      <c r="AV68" s="65"/>
      <c r="AW68" s="65"/>
      <c r="AX68" s="65"/>
      <c r="AY68" s="65"/>
      <c r="AZ68" s="65"/>
      <c r="BA68" s="65"/>
      <c r="BB68" s="65"/>
      <c r="BC68" s="65"/>
      <c r="BD68" s="65"/>
      <c r="BE68" s="65"/>
      <c r="BF68" s="65"/>
      <c r="BG68" s="65"/>
      <c r="BH68" s="65"/>
      <c r="BI68" s="65"/>
      <c r="BJ68" s="65"/>
      <c r="BK68" s="65"/>
      <c r="BL68" s="65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5"/>
      <c r="CA68" s="65"/>
      <c r="CB68" s="65"/>
    </row>
    <row r="69" spans="1:82" s="1" customFormat="1" x14ac:dyDescent="0.2">
      <c r="D69" s="16"/>
      <c r="E69" s="100"/>
      <c r="F69" s="101"/>
      <c r="G69" s="98"/>
      <c r="H69" s="98"/>
      <c r="I69" s="98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6"/>
      <c r="AD69" s="65"/>
      <c r="AE69" s="75"/>
      <c r="AF69" s="70"/>
      <c r="AG69" s="66"/>
      <c r="AM69" s="65"/>
      <c r="AN69" s="65"/>
      <c r="AO69" s="65"/>
      <c r="AP69" s="65"/>
      <c r="AQ69" s="65"/>
      <c r="AR69" s="65"/>
      <c r="AS69" s="65"/>
      <c r="AT69" s="65"/>
      <c r="AU69" s="65"/>
      <c r="AV69" s="65"/>
      <c r="AW69" s="65"/>
      <c r="AX69" s="65"/>
      <c r="AY69" s="65"/>
      <c r="AZ69" s="65"/>
      <c r="BA69" s="65"/>
      <c r="BB69" s="65"/>
      <c r="BC69" s="65"/>
      <c r="BD69" s="65"/>
      <c r="BE69" s="65"/>
      <c r="BF69" s="65"/>
      <c r="BG69" s="65"/>
      <c r="BH69" s="65"/>
      <c r="BI69" s="65"/>
      <c r="BJ69" s="65"/>
      <c r="BK69" s="65"/>
      <c r="BL69" s="65"/>
      <c r="BM69" s="65"/>
      <c r="BN69" s="65"/>
      <c r="BO69" s="65"/>
      <c r="BP69" s="75"/>
      <c r="BQ69" s="75"/>
      <c r="BR69" s="75"/>
      <c r="BS69" s="75"/>
      <c r="BT69" s="75"/>
      <c r="BU69" s="75"/>
      <c r="BV69" s="75"/>
      <c r="BW69" s="75"/>
      <c r="BX69" s="75"/>
      <c r="BY69" s="75"/>
      <c r="BZ69" s="75"/>
      <c r="CA69" s="75"/>
      <c r="CB69" s="75"/>
      <c r="CC69" s="78"/>
    </row>
    <row r="70" spans="1:82" s="1" customFormat="1" x14ac:dyDescent="0.2">
      <c r="D70" s="16"/>
      <c r="E70" s="100"/>
      <c r="F70" s="101"/>
      <c r="G70" s="101"/>
      <c r="H70" s="101"/>
      <c r="I70" s="101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8"/>
      <c r="Z70" s="98"/>
      <c r="AA70" s="98"/>
      <c r="AB70" s="98"/>
      <c r="AC70" s="111"/>
      <c r="AD70" s="65"/>
      <c r="AE70" s="65"/>
      <c r="AF70" s="70"/>
      <c r="AG70" s="70"/>
      <c r="AM70" s="75"/>
      <c r="AN70" s="75"/>
      <c r="AO70" s="75"/>
      <c r="AP70" s="75"/>
      <c r="AQ70" s="75"/>
      <c r="AR70" s="75"/>
      <c r="AS70" s="75"/>
      <c r="AT70" s="75"/>
      <c r="AU70" s="75"/>
      <c r="AV70" s="75"/>
      <c r="AW70" s="75"/>
      <c r="AX70" s="75"/>
      <c r="AY70" s="75"/>
      <c r="AZ70" s="75"/>
      <c r="BA70" s="75"/>
      <c r="BB70" s="75"/>
      <c r="BC70" s="75"/>
      <c r="BD70" s="75"/>
      <c r="BE70" s="75"/>
      <c r="BF70" s="75"/>
      <c r="BG70" s="75"/>
      <c r="BH70" s="75"/>
      <c r="BI70" s="75"/>
      <c r="BJ70" s="75"/>
      <c r="BK70" s="75"/>
      <c r="BL70" s="75"/>
      <c r="BM70" s="75"/>
      <c r="BN70" s="75"/>
      <c r="BO70" s="75"/>
      <c r="BP70" s="75"/>
      <c r="BQ70" s="75"/>
      <c r="BR70" s="75"/>
      <c r="BS70" s="75"/>
      <c r="BT70" s="75"/>
      <c r="BU70" s="75"/>
      <c r="BV70" s="75"/>
      <c r="BW70" s="75"/>
      <c r="BX70" s="75"/>
      <c r="BY70" s="75"/>
      <c r="BZ70" s="75"/>
      <c r="CA70" s="75"/>
      <c r="CB70" s="75"/>
    </row>
    <row r="71" spans="1:82" s="1" customFormat="1" x14ac:dyDescent="0.2">
      <c r="A71"/>
      <c r="B71"/>
      <c r="C71"/>
      <c r="D71" s="57"/>
      <c r="E71" s="100"/>
      <c r="F71" s="101"/>
      <c r="G71" s="101"/>
      <c r="H71" s="101"/>
      <c r="I71" s="101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3"/>
      <c r="AB71" s="103"/>
      <c r="AC71" s="111"/>
      <c r="AD71" s="65"/>
      <c r="AE71" s="65"/>
      <c r="AF71" s="65"/>
      <c r="AG71" s="70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75"/>
      <c r="BJ71" s="75"/>
      <c r="BK71" s="75"/>
      <c r="BL71" s="75"/>
      <c r="BM71" s="75"/>
      <c r="BN71" s="75"/>
      <c r="BO71" s="75"/>
      <c r="BP71" s="75"/>
      <c r="BQ71" s="75"/>
      <c r="BR71" s="75"/>
      <c r="BS71" s="75"/>
      <c r="BT71" s="75"/>
      <c r="BU71" s="75"/>
      <c r="BV71" s="75"/>
      <c r="BW71" s="75"/>
      <c r="BX71" s="75"/>
      <c r="BY71" s="75"/>
      <c r="BZ71" s="75"/>
      <c r="CA71" s="75"/>
      <c r="CB71" s="75"/>
    </row>
    <row r="72" spans="1:82" ht="18" x14ac:dyDescent="0.25">
      <c r="E72" s="100"/>
      <c r="F72" s="101"/>
      <c r="G72" s="101"/>
      <c r="H72" s="101"/>
      <c r="I72" s="101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3"/>
      <c r="AB72" s="103"/>
      <c r="AC72" s="111"/>
      <c r="AE72" s="65"/>
      <c r="AF72" s="65"/>
      <c r="AG72" s="70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5"/>
      <c r="BD72" s="75"/>
      <c r="BE72" s="75"/>
      <c r="BF72" s="75"/>
      <c r="BG72" s="75"/>
      <c r="BH72" s="75"/>
      <c r="BI72" s="75"/>
      <c r="BJ72" s="75"/>
      <c r="BK72" s="75"/>
      <c r="BL72" s="75"/>
      <c r="BM72" s="75"/>
      <c r="BN72" s="75"/>
      <c r="BO72" s="7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5"/>
      <c r="CA72" s="67" t="s">
        <v>38</v>
      </c>
      <c r="CB72" s="68"/>
      <c r="CC72" s="69"/>
      <c r="CD72" s="69"/>
    </row>
    <row r="73" spans="1:82" x14ac:dyDescent="0.2">
      <c r="E73" s="100"/>
      <c r="F73" s="101"/>
      <c r="G73" s="101"/>
      <c r="H73" s="101"/>
      <c r="I73" s="101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3"/>
      <c r="AB73" s="103"/>
      <c r="AC73" s="111"/>
      <c r="AE73" s="65"/>
      <c r="AF73" s="65"/>
      <c r="AG73" s="65"/>
      <c r="AH73" s="65"/>
      <c r="AI73" s="65"/>
      <c r="AJ73" s="65"/>
      <c r="AK73" s="65"/>
      <c r="AL73" s="65"/>
      <c r="AM73" s="65"/>
      <c r="AN73" s="65"/>
      <c r="AO73" s="65"/>
      <c r="AP73" s="65"/>
      <c r="AQ73" s="65"/>
      <c r="AR73" s="65"/>
      <c r="AS73" s="65"/>
      <c r="AT73" s="65"/>
      <c r="AU73" s="65"/>
      <c r="AV73" s="65"/>
      <c r="AW73" s="65"/>
      <c r="AX73" s="65"/>
      <c r="AY73" s="65"/>
      <c r="AZ73" s="65"/>
      <c r="BA73" s="65"/>
      <c r="BB73" s="65"/>
      <c r="BC73" s="65"/>
      <c r="BD73" s="65"/>
      <c r="BE73" s="65"/>
      <c r="BF73" s="65"/>
      <c r="BG73" s="65"/>
      <c r="BH73" s="65"/>
      <c r="BI73" s="65"/>
      <c r="BJ73" s="65"/>
      <c r="BK73" s="65"/>
      <c r="BL73" s="65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5"/>
      <c r="CA73" s="72" t="e">
        <f>IF(AND(#REF!&gt;=CC73,#REF!&lt;=CD73),"yes","no")</f>
        <v>#REF!</v>
      </c>
      <c r="CB73" s="72" t="str">
        <f>IF(AND($C$55&gt;CC73,$C$55&lt;=CD73),"yes","no")</f>
        <v>no</v>
      </c>
      <c r="CC73" s="79">
        <f>B58</f>
        <v>0</v>
      </c>
      <c r="CD73" s="79">
        <f>E67</f>
        <v>0</v>
      </c>
    </row>
    <row r="74" spans="1:82" x14ac:dyDescent="0.2">
      <c r="E74" s="71"/>
      <c r="F74" s="71"/>
      <c r="G74" s="101"/>
      <c r="H74" s="101"/>
      <c r="I74" s="101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3"/>
      <c r="AB74" s="103"/>
      <c r="AC74" s="111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  <c r="AU74" s="65"/>
      <c r="AV74" s="65"/>
      <c r="AW74" s="65"/>
      <c r="AX74" s="65"/>
      <c r="AY74" s="65"/>
      <c r="AZ74" s="65"/>
      <c r="BA74" s="65"/>
      <c r="BB74" s="65"/>
      <c r="BC74" s="65"/>
      <c r="BD74" s="65"/>
      <c r="BE74" s="65"/>
      <c r="BF74" s="65"/>
      <c r="BG74" s="65"/>
      <c r="BH74" s="65"/>
      <c r="BI74" s="65"/>
      <c r="BJ74" s="65"/>
      <c r="BK74" s="65"/>
      <c r="BL74" s="65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5"/>
      <c r="CA74" s="72" t="e">
        <f>IF(AND(#REF!&gt;=CC74,#REF!&lt;=CD74),"yes","no")</f>
        <v>#REF!</v>
      </c>
      <c r="CB74" s="72" t="str">
        <f>IF(AND($C$55&gt;CC74,$C$55&lt;=CD74),"yes","no")</f>
        <v>no</v>
      </c>
      <c r="CC74" s="79">
        <f>B59</f>
        <v>0</v>
      </c>
      <c r="CD74" s="79">
        <f>E68</f>
        <v>0</v>
      </c>
    </row>
    <row r="75" spans="1:82" x14ac:dyDescent="0.2">
      <c r="E75" s="65"/>
      <c r="F75" s="65"/>
      <c r="G75" s="101"/>
      <c r="H75" s="101"/>
      <c r="I75" s="101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3"/>
      <c r="AB75" s="103"/>
      <c r="AC75" s="111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65"/>
      <c r="AT75" s="65"/>
      <c r="AU75" s="65"/>
      <c r="AV75" s="65"/>
      <c r="AW75" s="65"/>
      <c r="AX75" s="65"/>
      <c r="AY75" s="65"/>
      <c r="AZ75" s="65"/>
      <c r="BA75" s="65"/>
      <c r="BB75" s="65"/>
      <c r="BC75" s="65"/>
      <c r="BD75" s="65"/>
      <c r="BE75" s="65"/>
      <c r="BF75" s="65"/>
      <c r="BG75" s="65"/>
      <c r="BH75" s="65"/>
      <c r="BI75" s="65"/>
      <c r="BJ75" s="65"/>
      <c r="BK75" s="65"/>
      <c r="BL75" s="65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5"/>
      <c r="CA75" s="72" t="e">
        <f>IF(AND(#REF!&gt;=CC75,#REF!&lt;=CD75),"yes","no")</f>
        <v>#REF!</v>
      </c>
      <c r="CB75" s="72" t="str">
        <f>IF(AND($C$55&gt;CC75,$C$55&lt;=CD75),"yes","no")</f>
        <v>no</v>
      </c>
      <c r="CC75" s="79">
        <f>B60</f>
        <v>0</v>
      </c>
      <c r="CD75" s="79">
        <f>E69</f>
        <v>0</v>
      </c>
    </row>
    <row r="76" spans="1:82" x14ac:dyDescent="0.2">
      <c r="G76" s="101"/>
      <c r="H76" s="101"/>
      <c r="I76" s="101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3"/>
      <c r="AB76" s="103"/>
      <c r="AC76" s="111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65"/>
      <c r="AQ76" s="65"/>
      <c r="AR76" s="65"/>
      <c r="AS76" s="65"/>
      <c r="AT76" s="65"/>
      <c r="AU76" s="65"/>
      <c r="AV76" s="65"/>
      <c r="AW76" s="65"/>
      <c r="AX76" s="65"/>
      <c r="AY76" s="65"/>
      <c r="AZ76" s="65"/>
      <c r="BA76" s="65"/>
      <c r="BB76" s="65"/>
      <c r="BC76" s="65"/>
      <c r="BD76" s="65"/>
      <c r="BE76" s="65"/>
      <c r="BF76" s="65"/>
      <c r="BG76" s="65"/>
      <c r="BH76" s="65"/>
      <c r="BI76" s="65"/>
      <c r="BJ76" s="65"/>
      <c r="BK76" s="65"/>
      <c r="BL76" s="65"/>
      <c r="BM76" s="65"/>
      <c r="BN76" s="65"/>
      <c r="BO76" s="65"/>
      <c r="CA76" s="72" t="e">
        <f>IF(AND(#REF!&gt;=CC76,#REF!&lt;=CD76),"yes","no")</f>
        <v>#REF!</v>
      </c>
      <c r="CB76" s="72" t="str">
        <f>IF(AND($C$55&gt;CC76,$C$55&lt;=CD76),"yes","no")</f>
        <v>no</v>
      </c>
      <c r="CC76" s="79">
        <f>B61</f>
        <v>0</v>
      </c>
      <c r="CD76" s="79">
        <f>E70</f>
        <v>0</v>
      </c>
    </row>
    <row r="77" spans="1:82" ht="14.25" x14ac:dyDescent="0.2">
      <c r="E77" s="80"/>
      <c r="F77" s="16"/>
      <c r="G77" s="101"/>
      <c r="H77" s="101"/>
      <c r="I77" s="101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3"/>
      <c r="AB77" s="103"/>
      <c r="AC77" s="111"/>
      <c r="AF77" s="65"/>
      <c r="AG77" s="65"/>
      <c r="CA77" s="72"/>
      <c r="CB77" s="72"/>
      <c r="CC77" s="79"/>
      <c r="CD77" s="79"/>
    </row>
    <row r="78" spans="1:82" x14ac:dyDescent="0.2">
      <c r="E78" s="1"/>
      <c r="F78" s="1"/>
      <c r="G78" s="65"/>
      <c r="H78" s="65"/>
      <c r="I78" s="65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12"/>
      <c r="AB78" s="112"/>
      <c r="AC78" s="95"/>
      <c r="AF78" s="65"/>
      <c r="AG78" s="65"/>
      <c r="CA78" s="72" t="e">
        <f>IF(AND(#REF!&gt;=CC78,#REF!&lt;=CD78),"yes","no")</f>
        <v>#REF!</v>
      </c>
      <c r="CB78" s="72" t="str">
        <f>IF(AND($C$55&gt;CC78,$C$55&lt;=CD78),"yes","no")</f>
        <v>no</v>
      </c>
      <c r="CC78" s="79">
        <f>B63</f>
        <v>0</v>
      </c>
      <c r="CD78" s="79">
        <f>E72</f>
        <v>0</v>
      </c>
    </row>
    <row r="79" spans="1:82" x14ac:dyDescent="0.2">
      <c r="E79" s="1"/>
      <c r="F79" s="1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75"/>
      <c r="AA79" s="52"/>
      <c r="AB79" s="52"/>
      <c r="AF79" s="75"/>
      <c r="AG79" s="65"/>
      <c r="CA79" s="72" t="e">
        <f>IF(AND(#REF!&gt;=CC79,#REF!&lt;=CD79),"yes","no")</f>
        <v>#REF!</v>
      </c>
      <c r="CB79" s="72" t="str">
        <f>IF(AND($C$55&gt;CC79,$C$55&lt;=CD79),"yes","no")</f>
        <v>no</v>
      </c>
      <c r="CC79" s="79">
        <f>B64</f>
        <v>0</v>
      </c>
      <c r="CD79" s="79">
        <f>E73</f>
        <v>0</v>
      </c>
    </row>
    <row r="80" spans="1:82" x14ac:dyDescent="0.2">
      <c r="G80" s="16"/>
      <c r="H80" s="16"/>
      <c r="I80" s="16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C80" s="1"/>
      <c r="AF80" s="75"/>
      <c r="AG80" s="65"/>
      <c r="CA80" s="72" t="e">
        <f>IF(AND(#REF!&gt;=CC80,#REF!&lt;=CD80),"yes","no")</f>
        <v>#REF!</v>
      </c>
      <c r="CB80" s="72" t="str">
        <f>IF(AND($C$55&gt;CC80,$C$55&lt;=CD80),"yes","no")</f>
        <v>no</v>
      </c>
      <c r="CC80" s="79"/>
      <c r="CD80" s="79"/>
    </row>
    <row r="81" spans="7:33" x14ac:dyDescent="0.2">
      <c r="G81" s="1"/>
      <c r="H81" s="1"/>
      <c r="I81" s="16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13"/>
      <c r="AB81" s="113"/>
      <c r="AC81" s="1"/>
      <c r="AF81" s="75"/>
      <c r="AG81" s="65"/>
    </row>
    <row r="82" spans="7:33" x14ac:dyDescent="0.2">
      <c r="G82" s="1"/>
      <c r="H82" s="1"/>
      <c r="I82" s="1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"/>
      <c r="AA82" s="1"/>
      <c r="AB82" s="1"/>
      <c r="AC82" s="1"/>
      <c r="AF82" s="65"/>
      <c r="AG82" s="75"/>
    </row>
    <row r="83" spans="7:33" x14ac:dyDescent="0.2">
      <c r="I83" s="57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F83" s="65"/>
      <c r="AG83" s="75"/>
    </row>
    <row r="84" spans="7:33" x14ac:dyDescent="0.2"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AF84" s="65"/>
      <c r="AG84" s="75"/>
    </row>
    <row r="85" spans="7:33" x14ac:dyDescent="0.2"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F85" s="65"/>
      <c r="AG85" s="65"/>
    </row>
    <row r="86" spans="7:33" x14ac:dyDescent="0.2"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G86" s="65"/>
    </row>
    <row r="87" spans="7:33" x14ac:dyDescent="0.2"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G87" s="65"/>
    </row>
    <row r="88" spans="7:33" x14ac:dyDescent="0.2">
      <c r="AG88" s="65"/>
    </row>
  </sheetData>
  <sheetProtection algorithmName="SHA-512" hashValue="urgcws4iAQhIhoDhzd16WGK62t1cqXO7tTw2BEt4hy0EUawSGuvt7Jv6XuHWaWisSHOcsuH1gK5NGysrCJrHLg==" saltValue="aGSUMkMdJllqSz2d/wOJjQ==" spinCount="100000" sheet="1" selectLockedCells="1"/>
  <mergeCells count="5">
    <mergeCell ref="A5:B5"/>
    <mergeCell ref="A6:B6"/>
    <mergeCell ref="B1:C1"/>
    <mergeCell ref="A4:B4"/>
    <mergeCell ref="J28:J29"/>
  </mergeCells>
  <conditionalFormatting sqref="D55">
    <cfRule type="cellIs" dxfId="26" priority="47" stopIfTrue="1" operator="equal">
      <formula>"   Date not within the summer session"</formula>
    </cfRule>
  </conditionalFormatting>
  <conditionalFormatting sqref="AC32">
    <cfRule type="cellIs" dxfId="25" priority="44" operator="lessThan">
      <formula>0</formula>
    </cfRule>
  </conditionalFormatting>
  <conditionalFormatting sqref="D19">
    <cfRule type="cellIs" dxfId="24" priority="40" operator="lessThan">
      <formula>-0.005</formula>
    </cfRule>
  </conditionalFormatting>
  <conditionalFormatting sqref="D6:D8 D14 A4:A6 C4:C6">
    <cfRule type="expression" dxfId="23" priority="60">
      <formula>$B$12="No"</formula>
    </cfRule>
  </conditionalFormatting>
  <conditionalFormatting sqref="D24">
    <cfRule type="containsText" dxfId="22" priority="15" operator="containsText" text="Reduce Compensation">
      <formula>NOT(ISERROR(SEARCH("Reduce Compensation",D24)))</formula>
    </cfRule>
  </conditionalFormatting>
  <conditionalFormatting sqref="D28">
    <cfRule type="containsText" dxfId="21" priority="14" operator="containsText" text="Reduce Compensation">
      <formula>NOT(ISERROR(SEARCH("Reduce Compensation",D28)))</formula>
    </cfRule>
  </conditionalFormatting>
  <conditionalFormatting sqref="D17">
    <cfRule type="cellIs" dxfId="20" priority="65" operator="greaterThan">
      <formula>#REF!+0.01</formula>
    </cfRule>
  </conditionalFormatting>
  <conditionalFormatting sqref="D25">
    <cfRule type="cellIs" dxfId="19" priority="66" operator="greaterThan">
      <formula>#REF!+0.01</formula>
    </cfRule>
  </conditionalFormatting>
  <conditionalFormatting sqref="D20">
    <cfRule type="containsText" dxfId="18" priority="13" operator="containsText" text="Reduce Compensation">
      <formula>NOT(ISERROR(SEARCH("Reduce Compensation",D20)))</formula>
    </cfRule>
  </conditionalFormatting>
  <conditionalFormatting sqref="D30">
    <cfRule type="cellIs" dxfId="17" priority="12" operator="equal">
      <formula>"Reduce Compensation"</formula>
    </cfRule>
  </conditionalFormatting>
  <conditionalFormatting sqref="D31">
    <cfRule type="containsText" dxfId="16" priority="10" operator="containsText" text="Reduce Compensation">
      <formula>NOT(ISERROR(SEARCH("Reduce Compensation",D31)))</formula>
    </cfRule>
  </conditionalFormatting>
  <conditionalFormatting sqref="D22">
    <cfRule type="expression" dxfId="15" priority="2">
      <formula>$D$22="Reduce Compensation"</formula>
    </cfRule>
    <cfRule type="expression" dxfId="14" priority="8">
      <formula>$D$22="Within 1/9th Compliance"</formula>
    </cfRule>
  </conditionalFormatting>
  <conditionalFormatting sqref="D26">
    <cfRule type="expression" dxfId="13" priority="4">
      <formula>$D$26="Reduce Compensation"</formula>
    </cfRule>
    <cfRule type="expression" dxfId="12" priority="7">
      <formula>$D$26="Within 1/9th Compliance"</formula>
    </cfRule>
  </conditionalFormatting>
  <conditionalFormatting sqref="D33">
    <cfRule type="expression" dxfId="11" priority="3">
      <formula>$D$33="Reduce Compensation"</formula>
    </cfRule>
    <cfRule type="expression" dxfId="10" priority="6">
      <formula>$D$33="Within 1/9th Compliance"</formula>
    </cfRule>
  </conditionalFormatting>
  <conditionalFormatting sqref="D18">
    <cfRule type="cellIs" dxfId="9" priority="1" operator="lessThan">
      <formula>-0.005</formula>
    </cfRule>
  </conditionalFormatting>
  <dataValidations count="1">
    <dataValidation type="list" allowBlank="1" showInputMessage="1" showErrorMessage="1" sqref="B12:C12" xr:uid="{00000000-0002-0000-0100-000000000000}">
      <formula1>$AG$17:$AG$17</formula1>
    </dataValidation>
  </dataValidations>
  <pageMargins left="0.75" right="0.75" top="0" bottom="0" header="0.5" footer="0.5"/>
  <pageSetup scale="50" orientation="landscape" r:id="rId1"/>
  <headerFooter alignWithMargins="0"/>
  <ignoredErrors>
    <ignoredError sqref="D26 D3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5"/>
  <sheetViews>
    <sheetView zoomScale="130" zoomScaleNormal="100" workbookViewId="0">
      <selection activeCell="C13" sqref="C13"/>
    </sheetView>
  </sheetViews>
  <sheetFormatPr defaultRowHeight="12.75" x14ac:dyDescent="0.2"/>
  <cols>
    <col min="2" max="2" width="20.5703125" customWidth="1"/>
    <col min="3" max="3" width="26" customWidth="1"/>
    <col min="4" max="4" width="27.140625" customWidth="1"/>
    <col min="5" max="5" width="19.5703125" customWidth="1"/>
    <col min="6" max="6" width="15.42578125" bestFit="1" customWidth="1"/>
    <col min="7" max="7" width="22.5703125" bestFit="1" customWidth="1"/>
    <col min="8" max="9" width="19" bestFit="1" customWidth="1"/>
  </cols>
  <sheetData>
    <row r="1" spans="1:8" x14ac:dyDescent="0.2">
      <c r="B1" s="199" t="s">
        <v>43</v>
      </c>
      <c r="C1" s="200"/>
      <c r="D1" s="201"/>
      <c r="E1" s="202"/>
      <c r="F1" s="202"/>
      <c r="G1" s="203"/>
    </row>
    <row r="2" spans="1:8" x14ac:dyDescent="0.2">
      <c r="B2" s="187"/>
      <c r="C2" s="204" t="s">
        <v>4</v>
      </c>
      <c r="D2" s="204" t="s">
        <v>5</v>
      </c>
      <c r="E2" s="205" t="s">
        <v>6</v>
      </c>
      <c r="F2" s="206" t="s">
        <v>7</v>
      </c>
      <c r="G2" s="207"/>
    </row>
    <row r="3" spans="1:8" x14ac:dyDescent="0.2">
      <c r="B3" s="208" t="s">
        <v>40</v>
      </c>
      <c r="C3" s="209">
        <f>'Summer Teaching'!F6</f>
        <v>45061</v>
      </c>
      <c r="D3" s="209">
        <f>'Summer Teaching'!AD3</f>
        <v>45078</v>
      </c>
      <c r="E3" s="210">
        <f>'Summer Teaching'!AD4</f>
        <v>45108</v>
      </c>
      <c r="F3" s="209">
        <f>'Summer Teaching'!AD5</f>
        <v>45139</v>
      </c>
      <c r="G3" s="207"/>
    </row>
    <row r="4" spans="1:8" x14ac:dyDescent="0.2">
      <c r="B4" s="208" t="s">
        <v>39</v>
      </c>
      <c r="C4" s="209">
        <f>'Summer Teaching'!AE2</f>
        <v>45077</v>
      </c>
      <c r="D4" s="209">
        <f>'Summer Teaching'!AE3</f>
        <v>45107</v>
      </c>
      <c r="E4" s="210">
        <f>'Summer Teaching'!AE4</f>
        <v>45138</v>
      </c>
      <c r="F4" s="209">
        <f>'Summer Teaching'!C29</f>
        <v>45149</v>
      </c>
      <c r="G4" s="133" t="s">
        <v>48</v>
      </c>
    </row>
    <row r="5" spans="1:8" x14ac:dyDescent="0.2">
      <c r="B5" s="208" t="s">
        <v>37</v>
      </c>
      <c r="C5" s="211" t="s">
        <v>78</v>
      </c>
      <c r="D5" s="140">
        <f>'Summer Teaching'!C5</f>
        <v>0</v>
      </c>
      <c r="E5" s="212">
        <f>'Summer Teaching'!C5</f>
        <v>0</v>
      </c>
      <c r="F5" s="213">
        <f>'Summer Teaching'!C5</f>
        <v>0</v>
      </c>
      <c r="G5" s="181">
        <f>'Summer Teaching'!C6</f>
        <v>0</v>
      </c>
    </row>
    <row r="6" spans="1:8" x14ac:dyDescent="0.2">
      <c r="B6" s="187" t="s">
        <v>68</v>
      </c>
      <c r="C6" s="81">
        <f>'Summer Teaching'!D17</f>
        <v>0</v>
      </c>
      <c r="D6" s="120">
        <f>'Summer Teaching'!D21</f>
        <v>0</v>
      </c>
      <c r="E6" s="120">
        <f>'Summer Teaching'!D25</f>
        <v>0</v>
      </c>
      <c r="F6" s="120">
        <f>'Summer Teaching'!D29</f>
        <v>0</v>
      </c>
      <c r="G6" s="214">
        <f>SUM(C6:F6)</f>
        <v>0</v>
      </c>
      <c r="H6" s="170" t="s">
        <v>81</v>
      </c>
    </row>
    <row r="7" spans="1:8" x14ac:dyDescent="0.2">
      <c r="B7" s="187" t="s">
        <v>69</v>
      </c>
      <c r="C7" s="81">
        <f>B13</f>
        <v>0</v>
      </c>
      <c r="D7" s="120">
        <f>B22</f>
        <v>0</v>
      </c>
      <c r="E7" s="120">
        <f>B31</f>
        <v>0</v>
      </c>
      <c r="F7" s="120">
        <f>B40</f>
        <v>0</v>
      </c>
      <c r="G7" s="214">
        <f>SUM(C7:F7)</f>
        <v>0</v>
      </c>
    </row>
    <row r="8" spans="1:8" x14ac:dyDescent="0.2">
      <c r="B8" s="208" t="s">
        <v>72</v>
      </c>
      <c r="C8" s="147">
        <f>C6+C7</f>
        <v>0</v>
      </c>
      <c r="D8" s="147">
        <f>D6+D7</f>
        <v>0</v>
      </c>
      <c r="E8" s="147">
        <f>E6+E7</f>
        <v>0</v>
      </c>
      <c r="F8" s="147">
        <f>F6+F7</f>
        <v>0</v>
      </c>
      <c r="G8" s="181">
        <f>SUM(C8:F8)</f>
        <v>0</v>
      </c>
      <c r="H8" s="81"/>
    </row>
    <row r="9" spans="1:8" ht="13.5" thickBot="1" x14ac:dyDescent="0.25">
      <c r="B9" s="215" t="s">
        <v>73</v>
      </c>
      <c r="C9" s="216" t="s">
        <v>77</v>
      </c>
      <c r="D9" s="217" t="str">
        <f>IF(D8&lt;=D5, "Yes", "No")</f>
        <v>Yes</v>
      </c>
      <c r="E9" s="217" t="str">
        <f>IF(E8&lt;=E5, "Yes", "No")</f>
        <v>Yes</v>
      </c>
      <c r="F9" s="217" t="str">
        <f>IF(F8+C8&lt;=F5, "Yes", "No")</f>
        <v>Yes</v>
      </c>
      <c r="G9" s="218" t="str">
        <f>IF(G8&gt;'Summer Teaching'!C6,"Reduce Compensation", "Yes")</f>
        <v>Yes</v>
      </c>
      <c r="H9" s="170" t="s">
        <v>82</v>
      </c>
    </row>
    <row r="11" spans="1:8" ht="15" x14ac:dyDescent="0.25">
      <c r="A11" s="124" t="s">
        <v>4</v>
      </c>
      <c r="B11" s="161"/>
    </row>
    <row r="12" spans="1:8" ht="13.5" thickBot="1" x14ac:dyDescent="0.25">
      <c r="B12" s="125" t="s">
        <v>46</v>
      </c>
      <c r="C12" s="125" t="s">
        <v>41</v>
      </c>
      <c r="D12" s="125" t="s">
        <v>70</v>
      </c>
      <c r="E12" s="125" t="s">
        <v>71</v>
      </c>
      <c r="F12" s="125" t="s">
        <v>42</v>
      </c>
    </row>
    <row r="13" spans="1:8" ht="13.5" thickBot="1" x14ac:dyDescent="0.25">
      <c r="A13" s="121"/>
      <c r="B13" s="219">
        <f>SUM(F13:F18)</f>
        <v>0</v>
      </c>
      <c r="C13" s="224"/>
      <c r="D13" s="224"/>
      <c r="E13" s="224"/>
      <c r="F13" s="225">
        <v>0</v>
      </c>
      <c r="G13" s="226"/>
    </row>
    <row r="14" spans="1:8" x14ac:dyDescent="0.2">
      <c r="A14" s="121"/>
      <c r="C14" s="224"/>
      <c r="D14" s="224"/>
      <c r="E14" s="224"/>
      <c r="F14" s="225">
        <v>0</v>
      </c>
      <c r="G14" s="226"/>
    </row>
    <row r="15" spans="1:8" x14ac:dyDescent="0.2">
      <c r="A15" s="121"/>
      <c r="C15" s="224"/>
      <c r="D15" s="224"/>
      <c r="E15" s="224"/>
      <c r="F15" s="225">
        <v>0</v>
      </c>
      <c r="G15" s="226"/>
      <c r="H15" s="81"/>
    </row>
    <row r="16" spans="1:8" x14ac:dyDescent="0.2">
      <c r="A16" s="121"/>
      <c r="C16" s="224"/>
      <c r="D16" s="224"/>
      <c r="E16" s="224"/>
      <c r="F16" s="225">
        <v>0</v>
      </c>
      <c r="G16" s="226"/>
    </row>
    <row r="17" spans="1:8" x14ac:dyDescent="0.2">
      <c r="A17" s="121"/>
      <c r="C17" s="224"/>
      <c r="D17" s="224"/>
      <c r="E17" s="224"/>
      <c r="F17" s="225">
        <v>0</v>
      </c>
      <c r="G17" s="226"/>
    </row>
    <row r="18" spans="1:8" ht="13.5" thickBot="1" x14ac:dyDescent="0.25">
      <c r="A18" s="121"/>
      <c r="C18" s="227"/>
      <c r="D18" s="227"/>
      <c r="E18" s="227"/>
      <c r="F18" s="228">
        <v>0</v>
      </c>
      <c r="G18" s="226"/>
      <c r="H18" s="81"/>
    </row>
    <row r="19" spans="1:8" x14ac:dyDescent="0.2">
      <c r="C19" s="226"/>
      <c r="D19" s="226"/>
      <c r="E19" s="226"/>
      <c r="F19" s="226"/>
      <c r="G19" s="226"/>
    </row>
    <row r="20" spans="1:8" ht="15" x14ac:dyDescent="0.25">
      <c r="A20" s="124" t="s">
        <v>5</v>
      </c>
      <c r="B20" s="161"/>
      <c r="C20" s="226"/>
      <c r="D20" s="226"/>
      <c r="E20" s="226"/>
      <c r="F20" s="226"/>
      <c r="G20" s="226"/>
    </row>
    <row r="21" spans="1:8" ht="13.5" thickBot="1" x14ac:dyDescent="0.25">
      <c r="B21" s="125" t="s">
        <v>46</v>
      </c>
      <c r="C21" s="229" t="s">
        <v>41</v>
      </c>
      <c r="D21" s="229" t="s">
        <v>70</v>
      </c>
      <c r="E21" s="229" t="s">
        <v>71</v>
      </c>
      <c r="F21" s="229" t="s">
        <v>42</v>
      </c>
      <c r="G21" s="226"/>
    </row>
    <row r="22" spans="1:8" ht="13.5" thickBot="1" x14ac:dyDescent="0.25">
      <c r="A22" s="121"/>
      <c r="B22" s="219">
        <f>SUM(F22:F27)</f>
        <v>0</v>
      </c>
      <c r="C22" s="224"/>
      <c r="D22" s="224"/>
      <c r="E22" s="224"/>
      <c r="F22" s="225">
        <v>0</v>
      </c>
      <c r="G22" s="226"/>
    </row>
    <row r="23" spans="1:8" ht="13.35" customHeight="1" x14ac:dyDescent="0.2">
      <c r="A23" s="121"/>
      <c r="C23" s="224"/>
      <c r="D23" s="224"/>
      <c r="E23" s="224"/>
      <c r="F23" s="225">
        <v>0</v>
      </c>
      <c r="G23" s="226"/>
    </row>
    <row r="24" spans="1:8" x14ac:dyDescent="0.2">
      <c r="A24" s="121"/>
      <c r="C24" s="224"/>
      <c r="D24" s="224"/>
      <c r="E24" s="224"/>
      <c r="F24" s="225">
        <v>0</v>
      </c>
      <c r="G24" s="226"/>
    </row>
    <row r="25" spans="1:8" x14ac:dyDescent="0.2">
      <c r="A25" s="121"/>
      <c r="C25" s="224"/>
      <c r="D25" s="224"/>
      <c r="E25" s="224"/>
      <c r="F25" s="225">
        <v>0</v>
      </c>
      <c r="G25" s="226"/>
    </row>
    <row r="26" spans="1:8" x14ac:dyDescent="0.2">
      <c r="A26" s="121"/>
      <c r="C26" s="224"/>
      <c r="D26" s="224"/>
      <c r="E26" s="224"/>
      <c r="F26" s="225">
        <v>0</v>
      </c>
      <c r="G26" s="226"/>
    </row>
    <row r="27" spans="1:8" ht="13.5" thickBot="1" x14ac:dyDescent="0.25">
      <c r="A27" s="121"/>
      <c r="C27" s="227"/>
      <c r="D27" s="227"/>
      <c r="E27" s="227"/>
      <c r="F27" s="228">
        <v>0</v>
      </c>
      <c r="G27" s="226"/>
    </row>
    <row r="28" spans="1:8" x14ac:dyDescent="0.2">
      <c r="C28" s="226"/>
      <c r="D28" s="226"/>
      <c r="E28" s="226"/>
      <c r="F28" s="226"/>
      <c r="G28" s="226"/>
    </row>
    <row r="29" spans="1:8" ht="15" x14ac:dyDescent="0.25">
      <c r="A29" s="124" t="s">
        <v>6</v>
      </c>
      <c r="B29" s="161"/>
      <c r="C29" s="226"/>
      <c r="D29" s="226"/>
      <c r="E29" s="226"/>
      <c r="F29" s="226"/>
      <c r="G29" s="226"/>
    </row>
    <row r="30" spans="1:8" ht="13.5" thickBot="1" x14ac:dyDescent="0.25">
      <c r="B30" s="125" t="s">
        <v>46</v>
      </c>
      <c r="C30" s="229" t="s">
        <v>41</v>
      </c>
      <c r="D30" s="229" t="s">
        <v>70</v>
      </c>
      <c r="E30" s="229" t="s">
        <v>71</v>
      </c>
      <c r="F30" s="229" t="s">
        <v>42</v>
      </c>
      <c r="G30" s="226"/>
    </row>
    <row r="31" spans="1:8" ht="13.5" thickBot="1" x14ac:dyDescent="0.25">
      <c r="A31" s="121"/>
      <c r="B31" s="219">
        <f>SUM(F31:F36)</f>
        <v>0</v>
      </c>
      <c r="C31" s="224"/>
      <c r="D31" s="224"/>
      <c r="E31" s="224"/>
      <c r="F31" s="225">
        <v>0</v>
      </c>
      <c r="G31" s="226"/>
    </row>
    <row r="32" spans="1:8" ht="13.35" customHeight="1" x14ac:dyDescent="0.2">
      <c r="A32" s="121"/>
      <c r="C32" s="224"/>
      <c r="D32" s="224"/>
      <c r="E32" s="224"/>
      <c r="F32" s="225">
        <v>0</v>
      </c>
      <c r="G32" s="226"/>
    </row>
    <row r="33" spans="1:7" x14ac:dyDescent="0.2">
      <c r="A33" s="121"/>
      <c r="C33" s="224"/>
      <c r="D33" s="224"/>
      <c r="E33" s="224"/>
      <c r="F33" s="225">
        <v>0</v>
      </c>
      <c r="G33" s="226"/>
    </row>
    <row r="34" spans="1:7" x14ac:dyDescent="0.2">
      <c r="A34" s="121"/>
      <c r="C34" s="224"/>
      <c r="D34" s="224"/>
      <c r="E34" s="224"/>
      <c r="F34" s="225">
        <v>0</v>
      </c>
      <c r="G34" s="226"/>
    </row>
    <row r="35" spans="1:7" x14ac:dyDescent="0.2">
      <c r="A35" s="121"/>
      <c r="C35" s="224"/>
      <c r="D35" s="224"/>
      <c r="E35" s="224"/>
      <c r="F35" s="225">
        <v>0</v>
      </c>
      <c r="G35" s="226"/>
    </row>
    <row r="36" spans="1:7" ht="13.5" thickBot="1" x14ac:dyDescent="0.25">
      <c r="A36" s="121"/>
      <c r="C36" s="227"/>
      <c r="D36" s="227"/>
      <c r="E36" s="227"/>
      <c r="F36" s="228">
        <v>0</v>
      </c>
      <c r="G36" s="226"/>
    </row>
    <row r="37" spans="1:7" x14ac:dyDescent="0.2">
      <c r="C37" s="226"/>
      <c r="D37" s="226"/>
      <c r="E37" s="226"/>
      <c r="F37" s="226"/>
      <c r="G37" s="226"/>
    </row>
    <row r="38" spans="1:7" ht="15" x14ac:dyDescent="0.25">
      <c r="A38" s="124" t="s">
        <v>7</v>
      </c>
      <c r="B38" s="161"/>
      <c r="C38" s="226"/>
      <c r="D38" s="226"/>
      <c r="E38" s="226"/>
      <c r="F38" s="226"/>
      <c r="G38" s="226"/>
    </row>
    <row r="39" spans="1:7" ht="13.5" thickBot="1" x14ac:dyDescent="0.25">
      <c r="B39" s="125" t="s">
        <v>46</v>
      </c>
      <c r="C39" s="229" t="s">
        <v>41</v>
      </c>
      <c r="D39" s="229" t="s">
        <v>70</v>
      </c>
      <c r="E39" s="229" t="s">
        <v>71</v>
      </c>
      <c r="F39" s="229" t="s">
        <v>42</v>
      </c>
      <c r="G39" s="226"/>
    </row>
    <row r="40" spans="1:7" ht="13.5" thickBot="1" x14ac:dyDescent="0.25">
      <c r="A40" s="121"/>
      <c r="B40" s="219">
        <f>SUM(F40:F45)</f>
        <v>0</v>
      </c>
      <c r="C40" s="224"/>
      <c r="D40" s="224"/>
      <c r="E40" s="224"/>
      <c r="F40" s="225">
        <v>0</v>
      </c>
      <c r="G40" s="226"/>
    </row>
    <row r="41" spans="1:7" ht="13.35" customHeight="1" x14ac:dyDescent="0.2">
      <c r="A41" s="121"/>
      <c r="C41" s="224"/>
      <c r="D41" s="224"/>
      <c r="E41" s="224"/>
      <c r="F41" s="225">
        <v>0</v>
      </c>
      <c r="G41" s="226"/>
    </row>
    <row r="42" spans="1:7" x14ac:dyDescent="0.2">
      <c r="A42" s="121"/>
      <c r="C42" s="224"/>
      <c r="D42" s="224"/>
      <c r="E42" s="224"/>
      <c r="F42" s="225">
        <v>0</v>
      </c>
      <c r="G42" s="226"/>
    </row>
    <row r="43" spans="1:7" x14ac:dyDescent="0.2">
      <c r="A43" s="121"/>
      <c r="C43" s="224"/>
      <c r="D43" s="224"/>
      <c r="E43" s="224"/>
      <c r="F43" s="225">
        <v>0</v>
      </c>
      <c r="G43" s="226"/>
    </row>
    <row r="44" spans="1:7" x14ac:dyDescent="0.2">
      <c r="A44" s="121"/>
      <c r="C44" s="224"/>
      <c r="D44" s="224"/>
      <c r="E44" s="224"/>
      <c r="F44" s="225">
        <v>0</v>
      </c>
      <c r="G44" s="226"/>
    </row>
    <row r="45" spans="1:7" ht="13.5" thickBot="1" x14ac:dyDescent="0.25">
      <c r="A45" s="121"/>
      <c r="C45" s="227"/>
      <c r="D45" s="227"/>
      <c r="E45" s="227"/>
      <c r="F45" s="228">
        <v>0</v>
      </c>
      <c r="G45" s="226"/>
    </row>
  </sheetData>
  <sheetProtection algorithmName="SHA-512" hashValue="JYzMHF1eXbXDgzODjoYwk7qUwrb+FQI8syeYW3CdKxqukwhZC7y+j5+G7HikdqAJb5UWLbdOceFDcouNeJmUWA==" saltValue="DcRc+BCaBzKinpXMrdbfgg==" spinCount="100000" sheet="1" objects="1" scenarios="1" selectLockedCells="1"/>
  <conditionalFormatting sqref="G9">
    <cfRule type="expression" dxfId="8" priority="13">
      <formula>G9="Yes"</formula>
    </cfRule>
  </conditionalFormatting>
  <conditionalFormatting sqref="G9">
    <cfRule type="expression" dxfId="7" priority="11">
      <formula>$G$9="Reduce Compensation"</formula>
    </cfRule>
  </conditionalFormatting>
  <conditionalFormatting sqref="D9">
    <cfRule type="expression" dxfId="6" priority="5">
      <formula>$D$9="No"</formula>
    </cfRule>
    <cfRule type="expression" dxfId="5" priority="9">
      <formula>$D$9="Yes"</formula>
    </cfRule>
  </conditionalFormatting>
  <conditionalFormatting sqref="E9">
    <cfRule type="expression" dxfId="4" priority="1">
      <formula>$E$9="No"</formula>
    </cfRule>
    <cfRule type="expression" dxfId="3" priority="8">
      <formula>$E$9="Yes"</formula>
    </cfRule>
  </conditionalFormatting>
  <conditionalFormatting sqref="F9">
    <cfRule type="expression" dxfId="2" priority="3">
      <formula>$F$9="No"</formula>
    </cfRule>
    <cfRule type="expression" dxfId="1" priority="7">
      <formula>$F$9="Yes"</formula>
    </cfRule>
  </conditionalFormatting>
  <conditionalFormatting sqref="G4">
    <cfRule type="cellIs" dxfId="0" priority="2" operator="lessThan">
      <formula>0</formula>
    </cfRule>
  </conditionalFormatting>
  <pageMargins left="0.7" right="0.7" top="0.75" bottom="0.75" header="0.3" footer="0.3"/>
  <pageSetup orientation="portrait" r:id="rId1"/>
  <ignoredErrors>
    <ignoredError sqref="E3:E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6C36FA0798BA44A39A9B39078853B1" ma:contentTypeVersion="12" ma:contentTypeDescription="Create a new document." ma:contentTypeScope="" ma:versionID="e17dc55c582e9da6e29f0e99e6c8237c">
  <xsd:schema xmlns:xsd="http://www.w3.org/2001/XMLSchema" xmlns:xs="http://www.w3.org/2001/XMLSchema" xmlns:p="http://schemas.microsoft.com/office/2006/metadata/properties" xmlns:ns3="11b623cf-94c6-4d1b-bf7c-d337402d8b17" xmlns:ns4="0db5ef75-2e6c-41b2-96d7-aace0cea1e68" targetNamespace="http://schemas.microsoft.com/office/2006/metadata/properties" ma:root="true" ma:fieldsID="f573edf389810d7f627217085628754f" ns3:_="" ns4:_="">
    <xsd:import namespace="11b623cf-94c6-4d1b-bf7c-d337402d8b17"/>
    <xsd:import namespace="0db5ef75-2e6c-41b2-96d7-aace0cea1e6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b623cf-94c6-4d1b-bf7c-d337402d8b1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b5ef75-2e6c-41b2-96d7-aace0cea1e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5735DA8-9C84-4C13-AF4A-B4DBCC7AE9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b623cf-94c6-4d1b-bf7c-d337402d8b17"/>
    <ds:schemaRef ds:uri="0db5ef75-2e6c-41b2-96d7-aace0cea1e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F45897-6248-4B53-AF67-D31A1A262E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4E25C6-8B1E-40C2-A2CE-84D72BC670A7}">
  <ds:schemaRefs>
    <ds:schemaRef ds:uri="http://schemas.microsoft.com/office/2006/metadata/properties"/>
    <ds:schemaRef ds:uri="http://schemas.microsoft.com/office/2006/documentManagement/types"/>
    <ds:schemaRef ds:uri="0db5ef75-2e6c-41b2-96d7-aace0cea1e68"/>
    <ds:schemaRef ds:uri="http://schemas.microsoft.com/office/infopath/2007/PartnerControls"/>
    <ds:schemaRef ds:uri="http://purl.org/dc/dcmitype/"/>
    <ds:schemaRef ds:uri="http://purl.org/dc/elements/1.1/"/>
    <ds:schemaRef ds:uri="11b623cf-94c6-4d1b-bf7c-d337402d8b17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Summer Teaching</vt:lpstr>
      <vt:lpstr>Other Summer Work</vt:lpstr>
      <vt:lpstr>'Summer Teaching'!Print_Area</vt:lpstr>
    </vt:vector>
  </TitlesOfParts>
  <Company>University of Colorado at Boulder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Kenny Nelson</dc:creator>
  <cp:lastModifiedBy>Jorgensen, Megan</cp:lastModifiedBy>
  <cp:lastPrinted>2020-04-20T03:05:16Z</cp:lastPrinted>
  <dcterms:created xsi:type="dcterms:W3CDTF">2017-03-09T23:19:59Z</dcterms:created>
  <dcterms:modified xsi:type="dcterms:W3CDTF">2023-03-20T19:59:41Z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0x010100036C36FA0798BA44A39A9B39078853B1</vt:lpwstr>
  </property>
</Properties>
</file>